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Додаток 1 Фін.план" sheetId="6" r:id="rId1"/>
    <sheet name="Інформація І" sheetId="7" r:id="rId2"/>
    <sheet name="Інформація ІІ" sheetId="8" r:id="rId3"/>
  </sheets>
  <definedNames>
    <definedName name="_xlnm.Print_Area" localSheetId="0">'Додаток 1 Фін.план'!$A$1:$I$130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6" l="1"/>
  <c r="H43" i="6"/>
  <c r="G43" i="6"/>
  <c r="F43" i="6"/>
  <c r="D21" i="7" l="1"/>
  <c r="I83" i="6" l="1"/>
  <c r="H83" i="6"/>
  <c r="G83" i="6"/>
  <c r="F83" i="6"/>
  <c r="E83" i="6"/>
  <c r="D83" i="6"/>
  <c r="C83" i="6"/>
  <c r="H7" i="8" l="1"/>
  <c r="I24" i="7" l="1"/>
  <c r="I12" i="7"/>
  <c r="K12" i="7"/>
  <c r="K13" i="7"/>
  <c r="K14" i="7"/>
  <c r="K15" i="7"/>
  <c r="K24" i="7"/>
  <c r="K26" i="7"/>
  <c r="K27" i="7"/>
  <c r="K25" i="7"/>
  <c r="D11" i="7" l="1"/>
  <c r="D10" i="8" l="1"/>
  <c r="E10" i="8"/>
  <c r="F10" i="8"/>
  <c r="C10" i="8"/>
  <c r="D112" i="6" l="1"/>
  <c r="C112" i="6"/>
  <c r="D116" i="6"/>
  <c r="D115" i="6"/>
  <c r="D113" i="6"/>
  <c r="D43" i="6"/>
  <c r="F116" i="6" l="1"/>
  <c r="E59" i="6" l="1"/>
  <c r="I27" i="7" l="1"/>
  <c r="I26" i="7"/>
  <c r="K21" i="7" l="1"/>
  <c r="C43" i="6"/>
  <c r="G115" i="6" l="1"/>
  <c r="H115" i="6"/>
  <c r="F115" i="6"/>
  <c r="G5" i="8" l="1"/>
  <c r="H5" i="8" s="1"/>
  <c r="I5" i="8" s="1"/>
  <c r="G6" i="8"/>
  <c r="H6" i="8" s="1"/>
  <c r="G8" i="8"/>
  <c r="H8" i="8" s="1"/>
  <c r="G9" i="8"/>
  <c r="H9" i="8" s="1"/>
  <c r="G4" i="8"/>
  <c r="I21" i="7"/>
  <c r="I13" i="7"/>
  <c r="G116" i="6"/>
  <c r="H116" i="6"/>
  <c r="I116" i="6"/>
  <c r="E76" i="6"/>
  <c r="H4" i="8" l="1"/>
  <c r="G10" i="8"/>
  <c r="I9" i="8"/>
  <c r="I8" i="8"/>
  <c r="I6" i="8" l="1"/>
  <c r="H10" i="8"/>
  <c r="E77" i="6"/>
  <c r="E109" i="6" l="1"/>
  <c r="F53" i="6"/>
  <c r="G53" i="6"/>
  <c r="H53" i="6"/>
  <c r="I53" i="6"/>
  <c r="E51" i="6"/>
  <c r="E49" i="6" l="1"/>
  <c r="I25" i="7" l="1"/>
  <c r="I15" i="7" l="1"/>
  <c r="I14" i="7"/>
  <c r="H11" i="7"/>
  <c r="F11" i="7"/>
  <c r="C111" i="6"/>
  <c r="C85" i="6"/>
  <c r="E82" i="6"/>
  <c r="E80" i="6"/>
  <c r="E74" i="6"/>
  <c r="E54" i="6"/>
  <c r="D53" i="6"/>
  <c r="E62" i="6"/>
  <c r="E46" i="6"/>
  <c r="K11" i="7" l="1"/>
  <c r="I11" i="7"/>
  <c r="I4" i="8"/>
  <c r="I10" i="8" s="1"/>
  <c r="E48" i="6" l="1"/>
  <c r="E116" i="6" l="1"/>
  <c r="D85" i="6" l="1"/>
  <c r="E117" i="6" l="1"/>
  <c r="F88" i="6" l="1"/>
  <c r="F85" i="6"/>
  <c r="F63" i="6" l="1"/>
  <c r="G63" i="6"/>
  <c r="H63" i="6"/>
  <c r="I63" i="6"/>
  <c r="E63" i="6" l="1"/>
  <c r="G85" i="6"/>
  <c r="H85" i="6"/>
  <c r="I85" i="6"/>
  <c r="I88" i="6"/>
  <c r="H88" i="6"/>
  <c r="G88" i="6"/>
  <c r="E88" i="6" l="1"/>
  <c r="E85" i="6"/>
  <c r="E87" i="6"/>
  <c r="E61" i="6" l="1"/>
  <c r="E52" i="6" l="1"/>
  <c r="E60" i="6" l="1"/>
  <c r="C40" i="6"/>
  <c r="D40" i="6"/>
  <c r="D63" i="6" s="1"/>
  <c r="C63" i="6" l="1"/>
  <c r="D108" i="6"/>
  <c r="E105" i="6"/>
  <c r="D88" i="6" l="1"/>
  <c r="C88" i="6"/>
  <c r="E114" i="6"/>
  <c r="E112" i="6"/>
  <c r="E79" i="6"/>
  <c r="E78" i="6"/>
  <c r="E71" i="6"/>
  <c r="E69" i="6"/>
  <c r="E86" i="6"/>
  <c r="E94" i="6"/>
  <c r="E93" i="6"/>
  <c r="E92" i="6"/>
  <c r="E91" i="6"/>
  <c r="E90" i="6"/>
  <c r="E89" i="6"/>
  <c r="E42" i="6"/>
  <c r="E58" i="6" l="1"/>
  <c r="E57" i="6"/>
  <c r="E55" i="6"/>
  <c r="E104" i="6"/>
  <c r="E103" i="6"/>
  <c r="E102" i="6"/>
  <c r="E100" i="6"/>
  <c r="E99" i="6"/>
  <c r="E98" i="6"/>
  <c r="E97" i="6"/>
  <c r="I101" i="6" l="1"/>
  <c r="H101" i="6"/>
  <c r="G101" i="6"/>
  <c r="F101" i="6"/>
  <c r="D101" i="6"/>
  <c r="C101" i="6"/>
  <c r="I96" i="6"/>
  <c r="H96" i="6"/>
  <c r="G96" i="6"/>
  <c r="F96" i="6"/>
  <c r="D96" i="6"/>
  <c r="C96" i="6"/>
  <c r="E101" i="6" l="1"/>
  <c r="E96" i="6"/>
</calcChain>
</file>

<file path=xl/sharedStrings.xml><?xml version="1.0" encoding="utf-8"?>
<sst xmlns="http://schemas.openxmlformats.org/spreadsheetml/2006/main" count="231" uniqueCount="212">
  <si>
    <t>ЗАТВЕРДЖУЮ:</t>
  </si>
  <si>
    <t>ПОГОДЖЕНО:</t>
  </si>
  <si>
    <t>(назва підприємства)</t>
  </si>
  <si>
    <t>Показники </t>
  </si>
  <si>
    <t>Код рядка</t>
  </si>
  <si>
    <t>І</t>
  </si>
  <si>
    <t>ІІ</t>
  </si>
  <si>
    <t>ІІІ</t>
  </si>
  <si>
    <t>ІV</t>
  </si>
  <si>
    <t>1 </t>
  </si>
  <si>
    <t>2 </t>
  </si>
  <si>
    <t xml:space="preserve">   благодійні внески, гранти та дарунки </t>
  </si>
  <si>
    <t>капітальний ремонт</t>
  </si>
  <si>
    <t>Керівник підприємства</t>
  </si>
  <si>
    <t>(підпис)</t>
  </si>
  <si>
    <t xml:space="preserve">                  (П.І.Б.)</t>
  </si>
  <si>
    <t>У тому числі за кварталами планового року</t>
  </si>
  <si>
    <t>I. Формування фінансових результатів</t>
  </si>
  <si>
    <t>1010</t>
  </si>
  <si>
    <t>1020</t>
  </si>
  <si>
    <t>Доходи</t>
  </si>
  <si>
    <t>1011</t>
  </si>
  <si>
    <t>1012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</si>
  <si>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</si>
  <si>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</si>
  <si>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</si>
  <si>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</si>
  <si>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</si>
  <si>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</si>
  <si>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 xml:space="preserve">Видатки на відрядження </t>
  </si>
  <si>
    <t xml:space="preserve">Окремі заходи по реалізації державних (регіональних) програм, не віднесені до заходів розвитку </t>
  </si>
  <si>
    <t>Соціальне забезпечення</t>
  </si>
  <si>
    <t>Інші поточні видатки</t>
  </si>
  <si>
    <t xml:space="preserve">   податок на додану вартість</t>
  </si>
  <si>
    <t xml:space="preserve">   військовий збір</t>
  </si>
  <si>
    <t xml:space="preserve">   плата за землю</t>
  </si>
  <si>
    <t xml:space="preserve">   податок на дохід фізичних осіб</t>
  </si>
  <si>
    <t xml:space="preserve">   єдиний внесок на загальнообов'язкове державне соціальне страхування               </t>
  </si>
  <si>
    <t xml:space="preserve">   інші (розшифрувати)</t>
  </si>
  <si>
    <t>Податки, збори та платежі до бюджету, у т.ч.:</t>
  </si>
  <si>
    <t>ІІІ. Інвестиційна діяльність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</si>
  <si>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</si>
  <si>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</si>
  <si>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</si>
  <si>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(виготовлення) нематеріальних активів</t>
  </si>
  <si>
    <t>модернізація, модифікація (добудова, дообладнання, реконструкція) основних засобів</t>
  </si>
  <si>
    <t>Вартість основних засобів</t>
  </si>
  <si>
    <t>ІV. Фінансова діяльність</t>
  </si>
  <si>
    <t>Доходи від фінансової діяльності за зобов'язаннями, у т.ч.:</t>
  </si>
  <si>
    <t xml:space="preserve">   кредити</t>
  </si>
  <si>
    <t xml:space="preserve">   позики</t>
  </si>
  <si>
    <t xml:space="preserve">   депозити</t>
  </si>
  <si>
    <t>Інші надходження</t>
  </si>
  <si>
    <t>Витрати від фінансової діяльності та зобов'язання, у т.ч.:</t>
  </si>
  <si>
    <t>Інші витрати</t>
  </si>
  <si>
    <t>Проект</t>
  </si>
  <si>
    <t>зробити позначку "Х"</t>
  </si>
  <si>
    <t>грн.</t>
  </si>
  <si>
    <t>(Посада, П.І.Б.  підпис)</t>
  </si>
  <si>
    <t>Штатна чисельність працівників</t>
  </si>
  <si>
    <t>Податкова заборгованість</t>
  </si>
  <si>
    <t>Заборгованість перед працівниками за заробітною платою</t>
  </si>
  <si>
    <t>Дебіторська заборгованість</t>
  </si>
  <si>
    <t>Кредиторська заборгованість</t>
  </si>
  <si>
    <t>надходження коштів як компенсація орендарем комунальних послуг</t>
  </si>
  <si>
    <t xml:space="preserve">   кошти, що отримуються підприємством на окремі доручення (кошти від депутатів міської, обласної, державної ради)</t>
  </si>
  <si>
    <t>Фінансовий результат, у тому числі:</t>
  </si>
  <si>
    <t xml:space="preserve">нерозподілені доходи </t>
  </si>
  <si>
    <t xml:space="preserve">резервний фонд </t>
  </si>
  <si>
    <t>Доходи від інвестиційної діяльності, у т.ч.:</t>
  </si>
  <si>
    <t>Капітальні інвестиції, усього, у тому числі:</t>
  </si>
  <si>
    <t>дохід з інших джерел по капітальних видатках</t>
  </si>
  <si>
    <t>V.  Фінансовий результат діяльності </t>
  </si>
  <si>
    <t>VI. Розрахунки з бюджетом</t>
  </si>
  <si>
    <t>VIІ. Додаткова інформація</t>
  </si>
  <si>
    <t xml:space="preserve">   плата за послуги, що надаються згідно з основною діяльністю (платні послуги)</t>
  </si>
  <si>
    <t>Надходження (дохід)  від реалізації продукції (товарів, робіт, послуг), у т.ч.:</t>
  </si>
  <si>
    <t>Інші надходження (доходи) , у т.ч.:</t>
  </si>
  <si>
    <t>надходження (доходи) від реалізації майна</t>
  </si>
  <si>
    <t>надходження (дохід) від централізованого постачання</t>
  </si>
  <si>
    <t>1021</t>
  </si>
  <si>
    <t>надходження (дохід) майбутніх періодів (від оренди майна та інше)</t>
  </si>
  <si>
    <t>II. Видатки</t>
  </si>
  <si>
    <t xml:space="preserve">   медична субвенція та інши субвенції</t>
  </si>
  <si>
    <t>Інші надходження (дохід) (отримані % по депозитах)</t>
  </si>
  <si>
    <t>Інші надходження (дохід) (амортизація)</t>
  </si>
  <si>
    <t>Фінансовий відділ Музиківської сільської ради</t>
  </si>
  <si>
    <t>Музиківська сільська рада</t>
  </si>
  <si>
    <t>на дату</t>
  </si>
  <si>
    <t>Головний бухгалтер</t>
  </si>
  <si>
    <t>Підприємство</t>
  </si>
  <si>
    <t>коди</t>
  </si>
  <si>
    <t>за КОПФГ</t>
  </si>
  <si>
    <t>за КОАТУУ</t>
  </si>
  <si>
    <t>КОМУНАЛЬНЕ НЕКОМЕРЦІЙНОГО ПІДПРИЄМСТВО "МУЗИКІВСЬКА АМБУЛАТОРІЯ ЗАГАЛЬНОЇ ПРАКТИКИ СІМЕЙНОЇ МЕДИЦИНИ"</t>
  </si>
  <si>
    <t>Організаційно-правова форма</t>
  </si>
  <si>
    <t>Комунальна організація (установа, заклад)</t>
  </si>
  <si>
    <t>с. Музиківка, Херсонської області</t>
  </si>
  <si>
    <t>Територія</t>
  </si>
  <si>
    <t>Орган державного управління</t>
  </si>
  <si>
    <t>Міністерство охорони здоров"я</t>
  </si>
  <si>
    <t>Галузь</t>
  </si>
  <si>
    <t>Вид економічної діяльності</t>
  </si>
  <si>
    <t>Охорона здоров"я</t>
  </si>
  <si>
    <t>Одиниці виміру, грн</t>
  </si>
  <si>
    <t>Стандарти звітності  П(с) БОУ</t>
  </si>
  <si>
    <t>Форма власності</t>
  </si>
  <si>
    <t>Комунальна</t>
  </si>
  <si>
    <t>Стандарти звітності МСФЗ</t>
  </si>
  <si>
    <t>Середньооблікова кількість штатних працівників</t>
  </si>
  <si>
    <t>Місцезнаходження</t>
  </si>
  <si>
    <t>Телефони</t>
  </si>
  <si>
    <t xml:space="preserve">Керівник </t>
  </si>
  <si>
    <t>Затверджений</t>
  </si>
  <si>
    <t>Уточнений</t>
  </si>
  <si>
    <t xml:space="preserve">   доходи за програмою медичних гарантій від НСЗУ</t>
  </si>
  <si>
    <t>Надходження (дохід) за рахунок коштів сільського бюджету, в т.ч.:</t>
  </si>
  <si>
    <t>на оплату комунальних послуг та енергоносіїв</t>
  </si>
  <si>
    <t>на оплату за вакцину</t>
  </si>
  <si>
    <t>на оплату пересувного флюорографа</t>
  </si>
  <si>
    <t>1022</t>
  </si>
  <si>
    <t>1023</t>
  </si>
  <si>
    <t>1024</t>
  </si>
  <si>
    <t>1025</t>
  </si>
  <si>
    <t>1026</t>
  </si>
  <si>
    <t>Оплата комунальних послуг та енергоносіїв, в т.ч.:</t>
  </si>
  <si>
    <t>електроенергія</t>
  </si>
  <si>
    <t>газопостачання</t>
  </si>
  <si>
    <t>водопостачання</t>
  </si>
  <si>
    <t>Інші операційні витрати (ПДВ) Податки</t>
  </si>
  <si>
    <t>Амортизація</t>
  </si>
  <si>
    <t>Усього видатків (сума рядків 1040-1170)</t>
  </si>
  <si>
    <t>доходи із сільського бюджету цільового фінансування по капітальних видатках</t>
  </si>
  <si>
    <t>Інформація</t>
  </si>
  <si>
    <t>(найменування підприємства)</t>
  </si>
  <si>
    <t xml:space="preserve">      1. Дані про підприємство, персонал та витрати на оплату праці</t>
  </si>
  <si>
    <t xml:space="preserve">      Загальна інформація про підприємство (резюме)</t>
  </si>
  <si>
    <t>Найменування показника</t>
  </si>
  <si>
    <t>Плановий рік до фінансового плану на поточний рік, %</t>
  </si>
  <si>
    <t>Плановий рік до факту минулого року, %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</si>
  <si>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(зайнятих посад  працівників, зовнішніх сумісників та працівників, що працюють за цивільно-правовими договорами)</t>
    </r>
    <r>
      <rPr>
        <b/>
        <sz val="14"/>
        <rFont val="Times New Roman"/>
        <family val="1"/>
        <charset val="204"/>
      </rPr>
      <t>, у тому числі за категоріями:</t>
    </r>
  </si>
  <si>
    <t>Лікарі, включаючи головних лікарів</t>
  </si>
  <si>
    <t>Середній медичний персонал</t>
  </si>
  <si>
    <t>Молодший медичний персонал</t>
  </si>
  <si>
    <t>Інший персонал</t>
  </si>
  <si>
    <t>Код за ЄДРПОУ</t>
  </si>
  <si>
    <t>Найменування підприємства</t>
  </si>
  <si>
    <t>Вид діяльності</t>
  </si>
  <si>
    <t>Комунальне некомерційне підприємство "Музиківська амбулаторія ЗПСМ"</t>
  </si>
  <si>
    <t xml:space="preserve">      2. Перелік підприємств (установ, організацій), які включені до фінансового плану</t>
  </si>
  <si>
    <t>ФАП с. Східне</t>
  </si>
  <si>
    <t>ФП с. Загорянівка</t>
  </si>
  <si>
    <t xml:space="preserve">№ п/п </t>
  </si>
  <si>
    <t>посада</t>
  </si>
  <si>
    <t>Нарахування</t>
  </si>
  <si>
    <t>Разом:</t>
  </si>
  <si>
    <t>Додаток 2</t>
  </si>
  <si>
    <t>до Порядку складання, затвердження та контролю за виконанням фінансового плану підприємств, організацій та установ комунальної власності Музиківської сільської територіальної громади</t>
  </si>
  <si>
    <t>Середня кількість працівників (зайнятих посад  працівників, зовнішніх сумісників та працівників, що працюють за цивільно-правовими договорами), у тому числі за категоріями:</t>
  </si>
  <si>
    <t>Фонд оплати праці з нарахуваннями, тис. гривень, у тому числі:</t>
  </si>
  <si>
    <t>керівник</t>
  </si>
  <si>
    <t>адміністративно-управлінський персонал</t>
  </si>
  <si>
    <t>лікарі</t>
  </si>
  <si>
    <t>середній медичний персонал</t>
  </si>
  <si>
    <t>молодший медичний персонал</t>
  </si>
  <si>
    <t>інший персонал</t>
  </si>
  <si>
    <t xml:space="preserve">за ЄДРПОУ </t>
  </si>
  <si>
    <t>за СПОДУ</t>
  </si>
  <si>
    <t>за ЗКГНГ</t>
  </si>
  <si>
    <t xml:space="preserve">за  КВЕД  </t>
  </si>
  <si>
    <t xml:space="preserve"> </t>
  </si>
  <si>
    <t>86.10</t>
  </si>
  <si>
    <t>с.Музиківка,вул.40 років Перемоги,20</t>
  </si>
  <si>
    <t>067-81-91-789</t>
  </si>
  <si>
    <t>Болюк Мар'яна Михайлівна</t>
  </si>
  <si>
    <t>на установку та супровід програмного забезпечення</t>
  </si>
  <si>
    <t>на тех.обслугов.та ремонт обладнання,транспорту та-газо,-електро,-водо систем</t>
  </si>
  <si>
    <t>1027</t>
  </si>
  <si>
    <t>1028</t>
  </si>
  <si>
    <t>інші енергоносії</t>
  </si>
  <si>
    <t>на оплату послуг інтернету та телефонного зв'язку</t>
  </si>
  <si>
    <t>1029</t>
  </si>
  <si>
    <t>Первинна медецина</t>
  </si>
  <si>
    <t>Мар'яна БОЛЮК</t>
  </si>
  <si>
    <t xml:space="preserve"> Комунального некомерційного підприємства "Музиківська амбулаторія ЗПСМ"Музиківської сільської ради</t>
  </si>
  <si>
    <t>Діяльність лікарських закладів</t>
  </si>
  <si>
    <t>Разом доходів  (сума рядків 1010, 1020, 1030)</t>
  </si>
  <si>
    <t>Начальник сідьської військової адміністрації                                                   І. ПІДГОРОДЕЦЬКИЙ</t>
  </si>
  <si>
    <t>41769365</t>
  </si>
  <si>
    <t>Разом</t>
  </si>
  <si>
    <t>ФОП за 1 квартал</t>
  </si>
  <si>
    <t>ФОП за 2 квартал</t>
  </si>
  <si>
    <t>ФОП за 3 квартал</t>
  </si>
  <si>
    <t>ФОП за 4 квартал</t>
  </si>
  <si>
    <t xml:space="preserve">Разом нараховано </t>
  </si>
  <si>
    <t>Начальник фінансового відділу                                              А. ЛЕБЕДЄВА</t>
  </si>
  <si>
    <t>на придбання медичних виробів для лабораторії</t>
  </si>
  <si>
    <t>на паливно-мастильні матеріали</t>
  </si>
  <si>
    <t>1,0-фельдшер,0,5-мол.мед.сестра</t>
  </si>
  <si>
    <t xml:space="preserve">на оплату праці з нарахуваннями </t>
  </si>
  <si>
    <r>
      <rPr>
        <b/>
        <sz val="14"/>
        <rFont val="Times New Roman"/>
        <family val="1"/>
        <charset val="204"/>
      </rPr>
      <t>ФІНАНСОВИЙ ПЛАН</t>
    </r>
    <r>
      <rPr>
        <sz val="14"/>
        <rFont val="Times New Roman"/>
        <family val="1"/>
        <charset val="204"/>
      </rPr>
      <t xml:space="preserve"> </t>
    </r>
  </si>
  <si>
    <t>на   2025  рік</t>
  </si>
  <si>
    <t>2023 (факт)</t>
  </si>
  <si>
    <t>2024 (затверджено)</t>
  </si>
  <si>
    <t>2025 (план)</t>
  </si>
  <si>
    <t>до фінансового плану на 2025 рік</t>
  </si>
  <si>
    <t>Факт 2023р.</t>
  </si>
  <si>
    <t xml:space="preserve">Факт 2024 р.
</t>
  </si>
  <si>
    <t>Плановий рік  2025р.</t>
  </si>
  <si>
    <t xml:space="preserve">Факт 2024р. (затверджено).
</t>
  </si>
  <si>
    <t>Оплата праці з нарахуваннями працівників за кошти сільського бюджету на 2025 рік</t>
  </si>
  <si>
    <t>Світлана СИПКО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</si>
</sst>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0"/>
    <numFmt numFmtId="165" formatCode="_(* #,##0.0_);_(* \(#,##0.0\);_(* &quot;-&quot;??_);_(@_)"/>
    <numFmt numFmtId="166" formatCode="0.0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3.5"/>
      <name val="Times New Roman"/>
      <family val="1"/>
      <charset val="204"/>
    </font>
    <font>
      <sz val="13.5"/>
      <name val="Calibri"/>
      <family val="2"/>
      <charset val="204"/>
      <scheme val="minor"/>
    </font>
    <font>
      <sz val="13.5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3.5"/>
      <name val="Arial Cyr"/>
      <charset val="204"/>
    </font>
    <font>
      <sz val="11.5"/>
      <name val="Times New Roman"/>
      <family val="1"/>
      <charset val="204"/>
    </font>
    <font>
      <b/>
      <sz val="13.5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3.5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3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22" fillId="0" borderId="0" applyFont="0" applyFill="0" applyBorder="0" applyAlignment="0" applyProtection="0"/>
  </cellStyleXfs>
  <cellXfs count="228">
    <xf numFmtId="0" fontId="0" fillId="0" borderId="0" xfId="0"/>
    <xf numFmtId="0" fontId="6" fillId="0" borderId="0" xfId="2" applyFont="1"/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/>
    <xf numFmtId="0" fontId="8" fillId="2" borderId="0" xfId="2" applyFont="1" applyFill="1"/>
    <xf numFmtId="0" fontId="6" fillId="0" borderId="0" xfId="2" applyFont="1" applyAlignment="1" applyProtection="1">
      <alignment horizontal="left" vertical="center" wrapText="1"/>
      <protection locked="0"/>
    </xf>
    <xf numFmtId="0" fontId="7" fillId="0" borderId="0" xfId="2" applyFont="1" applyAlignment="1" applyProtection="1">
      <alignment horizontal="left" vertical="center"/>
      <protection locked="0"/>
    </xf>
    <xf numFmtId="0" fontId="7" fillId="0" borderId="0" xfId="2" applyFont="1" applyAlignment="1">
      <alignment horizontal="left"/>
    </xf>
    <xf numFmtId="0" fontId="7" fillId="0" borderId="0" xfId="2" applyFont="1"/>
    <xf numFmtId="164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justify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8" fillId="0" borderId="0" xfId="2" applyFont="1" applyFill="1"/>
    <xf numFmtId="0" fontId="6" fillId="0" borderId="0" xfId="2" applyFont="1" applyFill="1" applyBorder="1"/>
    <xf numFmtId="0" fontId="6" fillId="0" borderId="0" xfId="2" applyFont="1" applyFill="1" applyBorder="1" applyAlignment="1">
      <alignment horizontal="center"/>
    </xf>
    <xf numFmtId="0" fontId="6" fillId="0" borderId="10" xfId="2" applyFont="1" applyFill="1" applyBorder="1" applyAlignment="1">
      <alignment horizontal="center"/>
    </xf>
    <xf numFmtId="164" fontId="6" fillId="0" borderId="0" xfId="2" applyNumberFormat="1" applyFont="1" applyFill="1" applyBorder="1" applyAlignment="1">
      <alignment horizontal="center"/>
    </xf>
    <xf numFmtId="164" fontId="7" fillId="0" borderId="0" xfId="2" applyNumberFormat="1" applyFont="1" applyFill="1" applyAlignment="1">
      <alignment horizontal="center"/>
    </xf>
    <xf numFmtId="0" fontId="7" fillId="0" borderId="0" xfId="2" applyFont="1" applyFill="1" applyAlignment="1">
      <alignment horizontal="center"/>
    </xf>
    <xf numFmtId="0" fontId="6" fillId="3" borderId="0" xfId="2" applyFont="1" applyFill="1" applyBorder="1"/>
    <xf numFmtId="0" fontId="6" fillId="3" borderId="0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/>
    </xf>
    <xf numFmtId="0" fontId="6" fillId="3" borderId="1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justify" vertical="center" wrapText="1"/>
    </xf>
    <xf numFmtId="164" fontId="9" fillId="0" borderId="0" xfId="0" applyNumberFormat="1" applyFont="1" applyFill="1" applyBorder="1" applyAlignment="1">
      <alignment horizontal="center"/>
    </xf>
    <xf numFmtId="0" fontId="4" fillId="0" borderId="0" xfId="2" applyFont="1" applyAlignment="1" applyProtection="1">
      <alignment vertical="center" wrapText="1"/>
      <protection locked="0"/>
    </xf>
    <xf numFmtId="0" fontId="9" fillId="0" borderId="0" xfId="2" applyFont="1" applyBorder="1" applyAlignment="1" applyProtection="1">
      <alignment vertical="center" wrapText="1"/>
      <protection locked="0"/>
    </xf>
    <xf numFmtId="0" fontId="3" fillId="0" borderId="0" xfId="2" applyFont="1" applyAlignment="1" applyProtection="1">
      <alignment vertical="center" wrapText="1"/>
      <protection locked="0"/>
    </xf>
    <xf numFmtId="0" fontId="12" fillId="0" borderId="0" xfId="2" applyFont="1"/>
    <xf numFmtId="0" fontId="3" fillId="0" borderId="0" xfId="2" applyFont="1" applyAlignment="1" applyProtection="1">
      <alignment horizontal="left" vertical="center" wrapText="1"/>
      <protection locked="0"/>
    </xf>
    <xf numFmtId="0" fontId="6" fillId="0" borderId="0" xfId="2" applyFont="1" applyAlignment="1"/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2" applyFont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justify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 applyProtection="1">
      <alignment horizontal="justify" vertical="center" wrapText="1"/>
      <protection locked="0"/>
    </xf>
    <xf numFmtId="0" fontId="9" fillId="3" borderId="1" xfId="0" applyFont="1" applyFill="1" applyBorder="1" applyAlignment="1" applyProtection="1">
      <alignment horizontal="justify" vertical="center" wrapText="1"/>
      <protection locked="0"/>
    </xf>
    <xf numFmtId="3" fontId="9" fillId="0" borderId="1" xfId="0" applyNumberFormat="1" applyFont="1" applyFill="1" applyBorder="1" applyAlignment="1">
      <alignment horizontal="center" vertical="center" wrapText="1"/>
    </xf>
    <xf numFmtId="0" fontId="3" fillId="0" borderId="0" xfId="2" applyFont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3" xfId="2" applyFont="1" applyBorder="1" applyAlignment="1" applyProtection="1">
      <alignment horizontal="left" wrapText="1"/>
      <protection locked="0"/>
    </xf>
    <xf numFmtId="0" fontId="5" fillId="0" borderId="1" xfId="2" applyFont="1" applyBorder="1" applyAlignment="1" applyProtection="1">
      <alignment vertical="center" wrapText="1"/>
      <protection locked="0"/>
    </xf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1" xfId="2" applyFont="1" applyBorder="1" applyAlignment="1" applyProtection="1">
      <alignment horizontal="left" vertical="center" wrapText="1"/>
      <protection locked="0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vertical="center" wrapText="1"/>
      <protection locked="0"/>
    </xf>
    <xf numFmtId="0" fontId="9" fillId="0" borderId="1" xfId="2" applyFont="1" applyBorder="1" applyAlignment="1" applyProtection="1">
      <alignment vertical="center" wrapText="1"/>
      <protection locked="0"/>
    </xf>
    <xf numFmtId="0" fontId="6" fillId="0" borderId="1" xfId="2" applyFont="1" applyBorder="1"/>
    <xf numFmtId="0" fontId="12" fillId="2" borderId="0" xfId="2" applyFont="1" applyFill="1"/>
    <xf numFmtId="0" fontId="13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166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 vertical="center" wrapText="1" shrinkToFit="1"/>
    </xf>
    <xf numFmtId="0" fontId="13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7" fontId="13" fillId="0" borderId="0" xfId="0" applyNumberFormat="1" applyFont="1" applyAlignment="1">
      <alignment vertical="center"/>
    </xf>
    <xf numFmtId="0" fontId="17" fillId="0" borderId="0" xfId="0" applyFont="1" applyFill="1" applyAlignment="1">
      <alignment horizontal="center" vertical="center"/>
    </xf>
    <xf numFmtId="167" fontId="13" fillId="0" borderId="0" xfId="0" applyNumberFormat="1" applyFont="1" applyFill="1" applyAlignment="1">
      <alignment vertical="center"/>
    </xf>
    <xf numFmtId="0" fontId="0" fillId="0" borderId="1" xfId="0" applyBorder="1"/>
    <xf numFmtId="0" fontId="4" fillId="0" borderId="0" xfId="2" applyFont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horizontal="center" vertical="center" wrapText="1"/>
      <protection locked="0"/>
    </xf>
    <xf numFmtId="0" fontId="21" fillId="0" borderId="0" xfId="2" applyFont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vertical="center" wrapText="1"/>
    </xf>
    <xf numFmtId="2" fontId="0" fillId="0" borderId="1" xfId="0" applyNumberFormat="1" applyBorder="1"/>
    <xf numFmtId="0" fontId="9" fillId="0" borderId="1" xfId="2" applyFont="1" applyFill="1" applyBorder="1" applyAlignment="1" applyProtection="1">
      <alignment horizontal="left" vertical="center" wrapText="1"/>
      <protection locked="0"/>
    </xf>
    <xf numFmtId="0" fontId="3" fillId="0" borderId="1" xfId="2" applyFont="1" applyFill="1" applyBorder="1" applyAlignment="1" applyProtection="1">
      <alignment horizontal="left" vertical="center" wrapText="1"/>
      <protection locked="0"/>
    </xf>
    <xf numFmtId="0" fontId="23" fillId="0" borderId="1" xfId="2" applyFont="1" applyFill="1" applyBorder="1" applyAlignment="1" applyProtection="1">
      <alignment horizontal="left" vertical="center" wrapText="1"/>
      <protection locked="0"/>
    </xf>
    <xf numFmtId="2" fontId="13" fillId="0" borderId="0" xfId="0" applyNumberFormat="1" applyFont="1" applyFill="1" applyAlignment="1">
      <alignment vertical="center"/>
    </xf>
    <xf numFmtId="43" fontId="13" fillId="0" borderId="0" xfId="3" applyFont="1" applyFill="1" applyAlignment="1">
      <alignment vertical="center"/>
    </xf>
    <xf numFmtId="2" fontId="0" fillId="0" borderId="0" xfId="0" applyNumberFormat="1" applyBorder="1"/>
    <xf numFmtId="0" fontId="0" fillId="0" borderId="0" xfId="0" applyBorder="1"/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1" xfId="3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4" fontId="9" fillId="0" borderId="1" xfId="3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wrapText="1"/>
    </xf>
    <xf numFmtId="4" fontId="4" fillId="0" borderId="1" xfId="0" applyNumberFormat="1" applyFont="1" applyFill="1" applyBorder="1" applyAlignment="1">
      <alignment horizontal="center"/>
    </xf>
    <xf numFmtId="0" fontId="10" fillId="0" borderId="0" xfId="2" applyFont="1" applyFill="1" applyBorder="1"/>
    <xf numFmtId="0" fontId="10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11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/>
    </xf>
    <xf numFmtId="0" fontId="4" fillId="5" borderId="1" xfId="0" applyFont="1" applyFill="1" applyBorder="1" applyAlignment="1">
      <alignment horizontal="justify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center" vertical="center" wrapText="1"/>
    </xf>
    <xf numFmtId="4" fontId="4" fillId="6" borderId="1" xfId="3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justify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wrapText="1"/>
    </xf>
    <xf numFmtId="0" fontId="4" fillId="7" borderId="1" xfId="0" applyFont="1" applyFill="1" applyBorder="1" applyAlignment="1">
      <alignment horizontal="justify" vertical="center" wrapText="1"/>
    </xf>
    <xf numFmtId="0" fontId="4" fillId="7" borderId="1" xfId="0" applyFont="1" applyFill="1" applyBorder="1" applyAlignment="1">
      <alignment horizontal="center" vertical="center" wrapText="1"/>
    </xf>
    <xf numFmtId="4" fontId="4" fillId="7" borderId="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4" fillId="0" borderId="0" xfId="0" applyFont="1" applyFill="1" applyBorder="1" applyAlignment="1">
      <alignment vertical="center"/>
    </xf>
    <xf numFmtId="4" fontId="0" fillId="0" borderId="1" xfId="0" applyNumberFormat="1" applyBorder="1"/>
    <xf numFmtId="166" fontId="13" fillId="0" borderId="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 shrinkToFit="1"/>
    </xf>
    <xf numFmtId="4" fontId="13" fillId="0" borderId="1" xfId="0" applyNumberFormat="1" applyFont="1" applyFill="1" applyBorder="1" applyAlignment="1">
      <alignment horizontal="center" vertical="center"/>
    </xf>
    <xf numFmtId="2" fontId="15" fillId="0" borderId="2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0" fillId="0" borderId="1" xfId="0" applyFont="1" applyFill="1" applyBorder="1"/>
    <xf numFmtId="4" fontId="20" fillId="0" borderId="1" xfId="0" applyNumberFormat="1" applyFont="1" applyBorder="1"/>
    <xf numFmtId="0" fontId="20" fillId="0" borderId="0" xfId="0" applyFont="1" applyBorder="1"/>
    <xf numFmtId="4" fontId="25" fillId="0" borderId="1" xfId="0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/>
    </xf>
    <xf numFmtId="0" fontId="4" fillId="3" borderId="6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/>
    </xf>
    <xf numFmtId="0" fontId="6" fillId="3" borderId="10" xfId="2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9" fillId="0" borderId="0" xfId="2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5" fillId="0" borderId="0" xfId="2" applyFont="1" applyAlignment="1" applyProtection="1">
      <alignment horizontal="left" vertical="center" wrapText="1"/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0" fontId="15" fillId="0" borderId="3" xfId="2" applyFont="1" applyBorder="1" applyAlignment="1" applyProtection="1">
      <alignment horizontal="center" vertical="center" wrapText="1"/>
      <protection locked="0"/>
    </xf>
    <xf numFmtId="0" fontId="13" fillId="0" borderId="0" xfId="2" applyFont="1" applyAlignment="1" applyProtection="1">
      <alignment horizontal="center" vertical="center" wrapText="1"/>
      <protection locked="0"/>
    </xf>
    <xf numFmtId="0" fontId="9" fillId="0" borderId="3" xfId="2" applyFont="1" applyBorder="1" applyAlignment="1" applyProtection="1">
      <alignment horizontal="left" wrapText="1"/>
      <protection locked="0"/>
    </xf>
    <xf numFmtId="0" fontId="11" fillId="0" borderId="4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/>
    </xf>
    <xf numFmtId="0" fontId="6" fillId="0" borderId="1" xfId="2" applyFont="1" applyBorder="1" applyAlignment="1">
      <alignment horizontal="left"/>
    </xf>
    <xf numFmtId="0" fontId="6" fillId="0" borderId="1" xfId="2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0" fontId="5" fillId="0" borderId="2" xfId="2" applyFont="1" applyBorder="1" applyAlignment="1" applyProtection="1">
      <alignment horizontal="center" vertical="center" wrapText="1"/>
      <protection locked="0"/>
    </xf>
    <xf numFmtId="0" fontId="5" fillId="0" borderId="8" xfId="2" applyFont="1" applyBorder="1" applyAlignment="1" applyProtection="1">
      <alignment horizontal="center" vertical="center" wrapText="1"/>
      <protection locked="0"/>
    </xf>
    <xf numFmtId="0" fontId="5" fillId="0" borderId="9" xfId="2" applyFont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>
      <alignment horizontal="left" wrapText="1"/>
    </xf>
    <xf numFmtId="0" fontId="13" fillId="0" borderId="1" xfId="0" applyFont="1" applyFill="1" applyBorder="1" applyAlignment="1">
      <alignment vertical="center" wrapText="1" shrinkToFit="1"/>
    </xf>
    <xf numFmtId="4" fontId="13" fillId="0" borderId="2" xfId="0" applyNumberFormat="1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 shrinkToFit="1"/>
    </xf>
    <xf numFmtId="4" fontId="13" fillId="0" borderId="2" xfId="0" applyNumberFormat="1" applyFont="1" applyFill="1" applyBorder="1" applyAlignment="1">
      <alignment horizontal="center" vertical="center" wrapText="1" shrinkToFit="1"/>
    </xf>
    <xf numFmtId="4" fontId="13" fillId="0" borderId="9" xfId="0" applyNumberFormat="1" applyFont="1" applyFill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justify" vertical="center" wrapText="1" shrinkToFit="1"/>
    </xf>
    <xf numFmtId="0" fontId="13" fillId="0" borderId="1" xfId="0" applyFont="1" applyFill="1" applyBorder="1" applyAlignment="1"/>
    <xf numFmtId="49" fontId="13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165" fontId="15" fillId="0" borderId="9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2" fontId="15" fillId="0" borderId="9" xfId="0" applyNumberFormat="1" applyFont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/>
    </xf>
    <xf numFmtId="165" fontId="15" fillId="0" borderId="9" xfId="0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2" fontId="13" fillId="0" borderId="9" xfId="0" applyNumberFormat="1" applyFont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2" fontId="13" fillId="0" borderId="9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49" fontId="13" fillId="0" borderId="16" xfId="0" applyNumberFormat="1" applyFont="1" applyBorder="1" applyAlignment="1">
      <alignment horizontal="center" vertical="center" wrapText="1"/>
    </xf>
    <xf numFmtId="49" fontId="13" fillId="0" borderId="17" xfId="0" applyNumberFormat="1" applyFont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5" fontId="13" fillId="0" borderId="9" xfId="0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 wrapText="1"/>
    </xf>
    <xf numFmtId="166" fontId="13" fillId="0" borderId="9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0" fontId="20" fillId="0" borderId="0" xfId="0" applyFont="1" applyAlignment="1">
      <alignment horizontal="center"/>
    </xf>
  </cellXfs>
  <cellStyles count="4">
    <cellStyle name="Звичайний 2" xfId="1"/>
    <cellStyle name="Звичайний 2 2" xfId="2"/>
    <cellStyle name="Обычный" xfId="0" builtinId="0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138"/>
  <sheetViews>
    <sheetView tabSelected="1" view="pageBreakPreview" topLeftCell="A10" zoomScale="89" zoomScaleNormal="89" zoomScaleSheetLayoutView="89" workbookViewId="0">
      <selection activeCell="F63" sqref="F63"/>
    </sheetView>
  </sheetViews>
  <sheetFormatPr defaultColWidth="9.140625" defaultRowHeight="18" x14ac:dyDescent="0.3"/>
  <cols>
    <col min="1" max="1" width="80.42578125" style="9" customWidth="1"/>
    <col min="2" max="2" width="7.140625" style="9" customWidth="1"/>
    <col min="3" max="3" width="18.5703125" style="3" customWidth="1"/>
    <col min="4" max="4" width="17.5703125" style="3" customWidth="1"/>
    <col min="5" max="5" width="19.140625" style="3" customWidth="1"/>
    <col min="6" max="6" width="21.5703125" style="3" customWidth="1"/>
    <col min="7" max="7" width="20.7109375" style="3" customWidth="1"/>
    <col min="8" max="8" width="20" style="3" customWidth="1"/>
    <col min="9" max="9" width="20.5703125" style="3" customWidth="1"/>
    <col min="10" max="16384" width="9.140625" style="4"/>
  </cols>
  <sheetData>
    <row r="1" spans="1:9" ht="25.5" customHeight="1" x14ac:dyDescent="0.3">
      <c r="A1" s="1"/>
      <c r="B1" s="1"/>
      <c r="C1" s="2"/>
      <c r="D1" s="80" t="s">
        <v>156</v>
      </c>
      <c r="E1" s="81"/>
      <c r="F1" s="81"/>
      <c r="G1" s="82"/>
    </row>
    <row r="2" spans="1:9" ht="54" customHeight="1" x14ac:dyDescent="0.3">
      <c r="A2" s="1"/>
      <c r="B2" s="1"/>
      <c r="C2" s="2"/>
      <c r="D2" s="152" t="s">
        <v>157</v>
      </c>
      <c r="E2" s="152"/>
      <c r="F2" s="152"/>
      <c r="G2" s="152"/>
      <c r="H2" s="152"/>
      <c r="I2" s="152"/>
    </row>
    <row r="3" spans="1:9" ht="28.5" customHeight="1" x14ac:dyDescent="0.3">
      <c r="A3" s="1"/>
      <c r="B3" s="1"/>
      <c r="C3" s="2"/>
      <c r="D3" s="6"/>
      <c r="E3" s="6"/>
      <c r="F3" s="6"/>
      <c r="G3" s="7"/>
      <c r="H3" s="8"/>
      <c r="I3" s="8"/>
    </row>
    <row r="4" spans="1:9" ht="17.25" customHeight="1" x14ac:dyDescent="0.3">
      <c r="A4" s="31" t="s">
        <v>1</v>
      </c>
      <c r="B4" s="1"/>
      <c r="C4" s="2"/>
      <c r="D4" s="151" t="s">
        <v>0</v>
      </c>
      <c r="E4" s="151"/>
      <c r="F4" s="151"/>
      <c r="G4" s="151"/>
      <c r="H4" s="151"/>
      <c r="I4" s="151"/>
    </row>
    <row r="5" spans="1:9" ht="49.5" customHeight="1" x14ac:dyDescent="0.3">
      <c r="A5" s="32" t="s">
        <v>86</v>
      </c>
      <c r="B5" s="1"/>
      <c r="C5" s="2"/>
      <c r="D5" s="150" t="s">
        <v>87</v>
      </c>
      <c r="E5" s="150"/>
      <c r="F5" s="150"/>
      <c r="G5" s="150"/>
      <c r="H5" s="150"/>
      <c r="I5" s="150"/>
    </row>
    <row r="6" spans="1:9" ht="63" customHeight="1" x14ac:dyDescent="0.3">
      <c r="A6" s="52" t="s">
        <v>195</v>
      </c>
      <c r="B6" s="36"/>
      <c r="C6" s="2"/>
      <c r="D6" s="156" t="s">
        <v>187</v>
      </c>
      <c r="E6" s="156"/>
      <c r="F6" s="156"/>
      <c r="G6" s="156"/>
      <c r="H6" s="156"/>
      <c r="I6" s="156"/>
    </row>
    <row r="7" spans="1:9" ht="13.15" customHeight="1" x14ac:dyDescent="0.3">
      <c r="A7" s="40" t="s">
        <v>58</v>
      </c>
      <c r="B7" s="1"/>
      <c r="C7" s="2"/>
      <c r="D7" s="153" t="s">
        <v>58</v>
      </c>
      <c r="E7" s="153"/>
      <c r="F7" s="153"/>
      <c r="G7" s="153"/>
      <c r="H7" s="153"/>
      <c r="I7" s="153"/>
    </row>
    <row r="8" spans="1:9" ht="16.899999999999999" customHeight="1" x14ac:dyDescent="0.3">
      <c r="A8" s="33"/>
      <c r="B8" s="1"/>
      <c r="C8" s="2"/>
      <c r="D8" s="35"/>
      <c r="E8" s="35"/>
      <c r="F8" s="35"/>
      <c r="G8" s="35"/>
      <c r="H8" s="35"/>
      <c r="I8" s="35"/>
    </row>
    <row r="9" spans="1:9" ht="16.899999999999999" customHeight="1" x14ac:dyDescent="0.3">
      <c r="A9" s="55"/>
      <c r="B9" s="54"/>
      <c r="C9" s="55"/>
      <c r="D9" s="55"/>
      <c r="E9" s="55"/>
      <c r="F9" s="55"/>
      <c r="G9" s="56" t="s">
        <v>55</v>
      </c>
      <c r="H9" s="57"/>
      <c r="I9" s="56"/>
    </row>
    <row r="10" spans="1:9" ht="16.899999999999999" customHeight="1" x14ac:dyDescent="0.3">
      <c r="A10" s="55"/>
      <c r="B10" s="54"/>
      <c r="C10" s="55"/>
      <c r="D10" s="55"/>
      <c r="E10" s="55"/>
      <c r="F10" s="55"/>
      <c r="G10" s="56" t="s">
        <v>113</v>
      </c>
      <c r="H10" s="57"/>
      <c r="I10" s="56"/>
    </row>
    <row r="11" spans="1:9" ht="16.899999999999999" customHeight="1" x14ac:dyDescent="0.3">
      <c r="A11" s="55"/>
      <c r="B11" s="54"/>
      <c r="C11" s="55"/>
      <c r="D11" s="55"/>
      <c r="E11" s="55"/>
      <c r="F11" s="55"/>
      <c r="G11" s="56" t="s">
        <v>114</v>
      </c>
      <c r="H11" s="57"/>
      <c r="I11" s="56"/>
    </row>
    <row r="12" spans="1:9" ht="16.5" customHeight="1" x14ac:dyDescent="0.3">
      <c r="A12" s="55"/>
      <c r="B12" s="54"/>
      <c r="C12" s="55"/>
      <c r="D12" s="55"/>
      <c r="E12" s="55"/>
      <c r="F12" s="55"/>
      <c r="G12" s="53"/>
      <c r="H12" s="53"/>
      <c r="I12" s="53"/>
    </row>
    <row r="13" spans="1:9" ht="16.5" customHeight="1" x14ac:dyDescent="0.3">
      <c r="A13" s="55"/>
      <c r="B13" s="54"/>
      <c r="C13" s="55"/>
      <c r="D13" s="55"/>
      <c r="E13" s="55"/>
      <c r="F13" s="55"/>
      <c r="G13" s="53"/>
      <c r="H13" s="53"/>
      <c r="I13" s="53"/>
    </row>
    <row r="14" spans="1:9" ht="16.5" customHeight="1" x14ac:dyDescent="0.3">
      <c r="A14" s="55"/>
      <c r="B14" s="54"/>
      <c r="C14" s="55"/>
      <c r="D14" s="55"/>
      <c r="E14" s="55"/>
      <c r="F14" s="55"/>
      <c r="G14" s="162" t="s">
        <v>56</v>
      </c>
      <c r="H14" s="163"/>
      <c r="I14" s="164"/>
    </row>
    <row r="15" spans="1:9" ht="16.899999999999999" customHeight="1" x14ac:dyDescent="0.3">
      <c r="A15" s="33"/>
      <c r="B15" s="1"/>
      <c r="C15" s="2"/>
      <c r="D15" s="35"/>
      <c r="E15" s="35"/>
      <c r="F15" s="35"/>
      <c r="G15" s="35"/>
      <c r="H15" s="165" t="s">
        <v>91</v>
      </c>
      <c r="I15" s="165"/>
    </row>
    <row r="16" spans="1:9" ht="43.5" customHeight="1" x14ac:dyDescent="0.3">
      <c r="A16" s="59" t="s">
        <v>90</v>
      </c>
      <c r="B16" s="60"/>
      <c r="C16" s="166" t="s">
        <v>94</v>
      </c>
      <c r="D16" s="166"/>
      <c r="E16" s="166"/>
      <c r="F16" s="166"/>
      <c r="G16" s="166"/>
      <c r="H16" s="83" t="s">
        <v>166</v>
      </c>
      <c r="I16" s="89">
        <v>41769365</v>
      </c>
    </row>
    <row r="17" spans="1:9" ht="16.899999999999999" customHeight="1" x14ac:dyDescent="0.3">
      <c r="A17" s="59" t="s">
        <v>95</v>
      </c>
      <c r="B17" s="60"/>
      <c r="C17" s="159" t="s">
        <v>96</v>
      </c>
      <c r="D17" s="159"/>
      <c r="E17" s="159"/>
      <c r="F17" s="159"/>
      <c r="G17" s="159"/>
      <c r="H17" s="83" t="s">
        <v>92</v>
      </c>
      <c r="I17" s="89">
        <v>150</v>
      </c>
    </row>
    <row r="18" spans="1:9" ht="16.899999999999999" customHeight="1" x14ac:dyDescent="0.3">
      <c r="A18" s="59" t="s">
        <v>98</v>
      </c>
      <c r="B18" s="60"/>
      <c r="C18" s="159" t="s">
        <v>97</v>
      </c>
      <c r="D18" s="159"/>
      <c r="E18" s="159"/>
      <c r="F18" s="159"/>
      <c r="G18" s="159"/>
      <c r="H18" s="83" t="s">
        <v>93</v>
      </c>
      <c r="I18" s="89">
        <v>6520383501</v>
      </c>
    </row>
    <row r="19" spans="1:9" ht="16.899999999999999" customHeight="1" x14ac:dyDescent="0.3">
      <c r="A19" s="59" t="s">
        <v>99</v>
      </c>
      <c r="B19" s="60"/>
      <c r="C19" s="159" t="s">
        <v>100</v>
      </c>
      <c r="D19" s="159"/>
      <c r="E19" s="159"/>
      <c r="F19" s="159"/>
      <c r="G19" s="159"/>
      <c r="H19" s="83" t="s">
        <v>167</v>
      </c>
      <c r="I19" s="89"/>
    </row>
    <row r="20" spans="1:9" ht="16.899999999999999" customHeight="1" x14ac:dyDescent="0.3">
      <c r="A20" s="59" t="s">
        <v>101</v>
      </c>
      <c r="B20" s="60"/>
      <c r="C20" s="159" t="s">
        <v>103</v>
      </c>
      <c r="D20" s="159"/>
      <c r="E20" s="159"/>
      <c r="F20" s="159"/>
      <c r="G20" s="159"/>
      <c r="H20" s="83" t="s">
        <v>168</v>
      </c>
      <c r="I20" s="90"/>
    </row>
    <row r="21" spans="1:9" ht="16.899999999999999" customHeight="1" x14ac:dyDescent="0.3">
      <c r="A21" s="59" t="s">
        <v>102</v>
      </c>
      <c r="B21" s="60"/>
      <c r="C21" s="159" t="s">
        <v>185</v>
      </c>
      <c r="D21" s="159"/>
      <c r="E21" s="159"/>
      <c r="F21" s="159"/>
      <c r="G21" s="159"/>
      <c r="H21" s="83" t="s">
        <v>169</v>
      </c>
      <c r="I21" s="91" t="s">
        <v>171</v>
      </c>
    </row>
    <row r="22" spans="1:9" ht="16.899999999999999" customHeight="1" x14ac:dyDescent="0.3">
      <c r="A22" s="59" t="s">
        <v>104</v>
      </c>
      <c r="B22" s="60"/>
      <c r="C22" s="159" t="s">
        <v>105</v>
      </c>
      <c r="D22" s="159"/>
      <c r="E22" s="159"/>
      <c r="F22" s="159"/>
      <c r="G22" s="159"/>
      <c r="H22" s="49"/>
      <c r="I22" s="49"/>
    </row>
    <row r="23" spans="1:9" ht="16.899999999999999" customHeight="1" x14ac:dyDescent="0.3">
      <c r="A23" s="59" t="s">
        <v>106</v>
      </c>
      <c r="B23" s="60"/>
      <c r="C23" s="159" t="s">
        <v>107</v>
      </c>
      <c r="D23" s="159"/>
      <c r="E23" s="159" t="s">
        <v>108</v>
      </c>
      <c r="F23" s="159"/>
      <c r="G23" s="159"/>
      <c r="H23" s="49"/>
      <c r="I23" s="49"/>
    </row>
    <row r="24" spans="1:9" ht="16.899999999999999" customHeight="1" x14ac:dyDescent="0.3">
      <c r="A24" s="59" t="s">
        <v>109</v>
      </c>
      <c r="B24" s="60"/>
      <c r="C24" s="160"/>
      <c r="D24" s="160"/>
      <c r="E24" s="160"/>
      <c r="F24" s="160"/>
      <c r="G24" s="160"/>
      <c r="H24" s="49"/>
      <c r="I24" s="49"/>
    </row>
    <row r="25" spans="1:9" ht="16.899999999999999" customHeight="1" x14ac:dyDescent="0.3">
      <c r="A25" s="59" t="s">
        <v>110</v>
      </c>
      <c r="B25" s="60"/>
      <c r="C25" s="160" t="s">
        <v>172</v>
      </c>
      <c r="D25" s="160"/>
      <c r="E25" s="160"/>
      <c r="F25" s="160"/>
      <c r="G25" s="160"/>
      <c r="H25" s="49"/>
      <c r="I25" s="49"/>
    </row>
    <row r="26" spans="1:9" ht="16.899999999999999" customHeight="1" x14ac:dyDescent="0.3">
      <c r="A26" s="59" t="s">
        <v>111</v>
      </c>
      <c r="B26" s="60"/>
      <c r="C26" s="160" t="s">
        <v>173</v>
      </c>
      <c r="D26" s="160"/>
      <c r="E26" s="160"/>
      <c r="F26" s="160"/>
      <c r="G26" s="160"/>
      <c r="H26" s="49"/>
      <c r="I26" s="49"/>
    </row>
    <row r="27" spans="1:9" ht="16.899999999999999" customHeight="1" x14ac:dyDescent="0.3">
      <c r="A27" s="59" t="s">
        <v>112</v>
      </c>
      <c r="B27" s="60"/>
      <c r="C27" s="160" t="s">
        <v>174</v>
      </c>
      <c r="D27" s="160"/>
      <c r="E27" s="160"/>
      <c r="F27" s="160"/>
      <c r="G27" s="160"/>
      <c r="H27" s="49"/>
      <c r="I27" s="49"/>
    </row>
    <row r="28" spans="1:9" ht="13.5" customHeight="1" x14ac:dyDescent="0.3">
      <c r="A28" s="58"/>
      <c r="B28" s="1"/>
      <c r="C28" s="161"/>
      <c r="D28" s="161"/>
      <c r="E28" s="161"/>
      <c r="F28" s="161"/>
      <c r="G28" s="161"/>
      <c r="H28" s="49"/>
      <c r="I28" s="49"/>
    </row>
    <row r="29" spans="1:9" ht="16.899999999999999" hidden="1" customHeight="1" x14ac:dyDescent="0.3">
      <c r="A29" s="155"/>
      <c r="B29" s="155"/>
      <c r="C29" s="155"/>
      <c r="D29" s="155"/>
      <c r="E29" s="155"/>
      <c r="F29" s="155"/>
      <c r="G29" s="155"/>
      <c r="H29" s="155"/>
      <c r="I29" s="155"/>
    </row>
    <row r="30" spans="1:9" ht="30.75" customHeight="1" x14ac:dyDescent="0.3">
      <c r="A30" s="155" t="s">
        <v>200</v>
      </c>
      <c r="B30" s="155"/>
      <c r="C30" s="155"/>
      <c r="D30" s="155"/>
      <c r="E30" s="155"/>
      <c r="F30" s="155"/>
      <c r="G30" s="155"/>
      <c r="H30" s="155"/>
      <c r="I30" s="155"/>
    </row>
    <row r="31" spans="1:9" ht="42" customHeight="1" x14ac:dyDescent="0.3">
      <c r="A31" s="154" t="s">
        <v>184</v>
      </c>
      <c r="B31" s="154"/>
      <c r="C31" s="154"/>
      <c r="D31" s="154"/>
      <c r="E31" s="154"/>
      <c r="F31" s="154"/>
      <c r="G31" s="154"/>
      <c r="H31" s="154"/>
      <c r="I31" s="154"/>
    </row>
    <row r="32" spans="1:9" s="15" customFormat="1" ht="13.15" customHeight="1" x14ac:dyDescent="0.3">
      <c r="A32" s="142" t="s">
        <v>2</v>
      </c>
      <c r="B32" s="142"/>
      <c r="C32" s="142"/>
      <c r="D32" s="142"/>
      <c r="E32" s="142"/>
      <c r="F32" s="142"/>
      <c r="G32" s="142"/>
      <c r="H32" s="142"/>
      <c r="I32" s="142"/>
    </row>
    <row r="33" spans="1:9" s="15" customFormat="1" ht="20.45" customHeight="1" x14ac:dyDescent="0.3">
      <c r="A33" s="158" t="s">
        <v>201</v>
      </c>
      <c r="B33" s="158"/>
      <c r="C33" s="158"/>
      <c r="D33" s="158"/>
      <c r="E33" s="158"/>
      <c r="F33" s="158"/>
      <c r="G33" s="158"/>
      <c r="H33" s="158"/>
      <c r="I33" s="158"/>
    </row>
    <row r="34" spans="1:9" s="15" customFormat="1" ht="15" customHeight="1" x14ac:dyDescent="0.3">
      <c r="A34" s="105"/>
      <c r="B34" s="106"/>
      <c r="C34" s="106"/>
      <c r="D34" s="106"/>
      <c r="E34" s="106"/>
      <c r="F34" s="21"/>
      <c r="G34" s="21"/>
      <c r="H34" s="107"/>
      <c r="I34" s="21" t="s">
        <v>57</v>
      </c>
    </row>
    <row r="35" spans="1:9" s="15" customFormat="1" ht="20.45" customHeight="1" x14ac:dyDescent="0.3">
      <c r="A35" s="157" t="s">
        <v>3</v>
      </c>
      <c r="B35" s="157" t="s">
        <v>4</v>
      </c>
      <c r="C35" s="157" t="s">
        <v>202</v>
      </c>
      <c r="D35" s="157" t="s">
        <v>203</v>
      </c>
      <c r="E35" s="157" t="s">
        <v>204</v>
      </c>
      <c r="F35" s="149" t="s">
        <v>16</v>
      </c>
      <c r="G35" s="149"/>
      <c r="H35" s="149"/>
      <c r="I35" s="149"/>
    </row>
    <row r="36" spans="1:9" s="15" customFormat="1" ht="20.45" customHeight="1" x14ac:dyDescent="0.3">
      <c r="A36" s="157"/>
      <c r="B36" s="157"/>
      <c r="C36" s="157"/>
      <c r="D36" s="157"/>
      <c r="E36" s="157"/>
      <c r="F36" s="108" t="s">
        <v>5</v>
      </c>
      <c r="G36" s="109" t="s">
        <v>6</v>
      </c>
      <c r="H36" s="109" t="s">
        <v>7</v>
      </c>
      <c r="I36" s="109" t="s">
        <v>8</v>
      </c>
    </row>
    <row r="37" spans="1:9" s="15" customFormat="1" x14ac:dyDescent="0.3">
      <c r="A37" s="110" t="s">
        <v>9</v>
      </c>
      <c r="B37" s="110" t="s">
        <v>10</v>
      </c>
      <c r="C37" s="110">
        <v>3</v>
      </c>
      <c r="D37" s="110">
        <v>4</v>
      </c>
      <c r="E37" s="111">
        <v>5</v>
      </c>
      <c r="F37" s="112">
        <v>6</v>
      </c>
      <c r="G37" s="113">
        <v>7</v>
      </c>
      <c r="H37" s="113">
        <v>8</v>
      </c>
      <c r="I37" s="113">
        <v>9</v>
      </c>
    </row>
    <row r="38" spans="1:9" s="5" customFormat="1" ht="14.45" customHeight="1" x14ac:dyDescent="0.3">
      <c r="A38" s="143" t="s">
        <v>17</v>
      </c>
      <c r="B38" s="144"/>
      <c r="C38" s="144"/>
      <c r="D38" s="144"/>
      <c r="E38" s="144"/>
      <c r="F38" s="144"/>
      <c r="G38" s="144"/>
      <c r="H38" s="144"/>
      <c r="I38" s="145"/>
    </row>
    <row r="39" spans="1:9" s="5" customFormat="1" ht="16.149999999999999" customHeight="1" x14ac:dyDescent="0.3">
      <c r="A39" s="143" t="s">
        <v>20</v>
      </c>
      <c r="B39" s="144"/>
      <c r="C39" s="144"/>
      <c r="D39" s="144"/>
      <c r="E39" s="144"/>
      <c r="F39" s="144"/>
      <c r="G39" s="144"/>
      <c r="H39" s="144"/>
      <c r="I39" s="145"/>
    </row>
    <row r="40" spans="1:9" s="5" customFormat="1" ht="33" customHeight="1" x14ac:dyDescent="0.3">
      <c r="A40" s="114" t="s">
        <v>76</v>
      </c>
      <c r="B40" s="115" t="s">
        <v>18</v>
      </c>
      <c r="C40" s="116">
        <f>C41+C42</f>
        <v>2303874</v>
      </c>
      <c r="D40" s="116">
        <f>D41+D42</f>
        <v>2040000</v>
      </c>
      <c r="E40" s="97">
        <v>2297800</v>
      </c>
      <c r="F40" s="116">
        <v>574450</v>
      </c>
      <c r="G40" s="116">
        <v>574450</v>
      </c>
      <c r="H40" s="116">
        <v>574450</v>
      </c>
      <c r="I40" s="116">
        <v>574450</v>
      </c>
    </row>
    <row r="41" spans="1:9" s="5" customFormat="1" ht="32.25" customHeight="1" x14ac:dyDescent="0.3">
      <c r="A41" s="42" t="s">
        <v>115</v>
      </c>
      <c r="B41" s="43" t="s">
        <v>21</v>
      </c>
      <c r="C41" s="99">
        <v>2303874</v>
      </c>
      <c r="D41" s="99">
        <v>2040000</v>
      </c>
      <c r="E41" s="97">
        <v>2297800</v>
      </c>
      <c r="F41" s="116">
        <v>574450</v>
      </c>
      <c r="G41" s="116">
        <v>574450</v>
      </c>
      <c r="H41" s="116">
        <v>574450</v>
      </c>
      <c r="I41" s="116">
        <v>574450</v>
      </c>
    </row>
    <row r="42" spans="1:9" s="5" customFormat="1" x14ac:dyDescent="0.3">
      <c r="A42" s="42" t="s">
        <v>83</v>
      </c>
      <c r="B42" s="43" t="s">
        <v>22</v>
      </c>
      <c r="C42" s="98">
        <v>0</v>
      </c>
      <c r="D42" s="99">
        <v>0</v>
      </c>
      <c r="E42" s="97">
        <f t="shared" ref="E42:E52" si="0">F42+G42+H42+I42</f>
        <v>0</v>
      </c>
      <c r="F42" s="100">
        <v>0</v>
      </c>
      <c r="G42" s="101">
        <v>0</v>
      </c>
      <c r="H42" s="101">
        <v>0</v>
      </c>
      <c r="I42" s="101">
        <v>0</v>
      </c>
    </row>
    <row r="43" spans="1:9" s="5" customFormat="1" x14ac:dyDescent="0.3">
      <c r="A43" s="118" t="s">
        <v>116</v>
      </c>
      <c r="B43" s="119" t="s">
        <v>19</v>
      </c>
      <c r="C43" s="116">
        <f>SUM(C44:C52)</f>
        <v>536927</v>
      </c>
      <c r="D43" s="116">
        <f>SUM(D44:D52)</f>
        <v>797192</v>
      </c>
      <c r="E43" s="117">
        <v>847500</v>
      </c>
      <c r="F43" s="116">
        <f>F44+F45+F46+F47+F48+F49+F50+F51+F52</f>
        <v>211875</v>
      </c>
      <c r="G43" s="116">
        <f>G44+G45+G46+G47+G48+G49+G50+G51+G52</f>
        <v>211875</v>
      </c>
      <c r="H43" s="116">
        <f>H44+H45+H46+H47+H48+H49+H50+H51+H52</f>
        <v>211875</v>
      </c>
      <c r="I43" s="116">
        <f>I44+I45+I46+I47+I48+I49+I50+I51+I52</f>
        <v>211875</v>
      </c>
    </row>
    <row r="44" spans="1:9" s="5" customFormat="1" x14ac:dyDescent="0.3">
      <c r="A44" s="11" t="s">
        <v>117</v>
      </c>
      <c r="B44" s="51" t="s">
        <v>80</v>
      </c>
      <c r="C44" s="96">
        <v>46760</v>
      </c>
      <c r="D44" s="96">
        <v>140100</v>
      </c>
      <c r="E44" s="97">
        <v>160500</v>
      </c>
      <c r="F44" s="100">
        <v>40125</v>
      </c>
      <c r="G44" s="100">
        <v>40125</v>
      </c>
      <c r="H44" s="100">
        <v>40125</v>
      </c>
      <c r="I44" s="100">
        <v>40125</v>
      </c>
    </row>
    <row r="45" spans="1:9" s="5" customFormat="1" x14ac:dyDescent="0.3">
      <c r="A45" s="11" t="s">
        <v>118</v>
      </c>
      <c r="B45" s="51" t="s">
        <v>120</v>
      </c>
      <c r="C45" s="96">
        <v>19101</v>
      </c>
      <c r="D45" s="96">
        <v>0</v>
      </c>
      <c r="E45" s="97">
        <v>40000</v>
      </c>
      <c r="F45" s="100">
        <v>10000</v>
      </c>
      <c r="G45" s="100">
        <v>10000</v>
      </c>
      <c r="H45" s="100">
        <v>10000</v>
      </c>
      <c r="I45" s="100">
        <v>10000</v>
      </c>
    </row>
    <row r="46" spans="1:9" s="5" customFormat="1" x14ac:dyDescent="0.3">
      <c r="A46" s="11" t="s">
        <v>119</v>
      </c>
      <c r="B46" s="51" t="s">
        <v>121</v>
      </c>
      <c r="C46" s="96">
        <v>0</v>
      </c>
      <c r="D46" s="96">
        <v>0</v>
      </c>
      <c r="E46" s="97">
        <f>F46+G46+H46+I46</f>
        <v>0</v>
      </c>
      <c r="F46" s="100">
        <v>0</v>
      </c>
      <c r="G46" s="100">
        <v>0</v>
      </c>
      <c r="H46" s="100">
        <v>0</v>
      </c>
      <c r="I46" s="100">
        <v>0</v>
      </c>
    </row>
    <row r="47" spans="1:9" s="5" customFormat="1" x14ac:dyDescent="0.3">
      <c r="A47" s="11" t="s">
        <v>199</v>
      </c>
      <c r="B47" s="51" t="s">
        <v>122</v>
      </c>
      <c r="C47" s="96">
        <v>174977</v>
      </c>
      <c r="D47" s="96">
        <v>620092</v>
      </c>
      <c r="E47" s="97">
        <v>620000</v>
      </c>
      <c r="F47" s="100">
        <v>155000</v>
      </c>
      <c r="G47" s="100">
        <v>155000</v>
      </c>
      <c r="H47" s="100">
        <v>155000</v>
      </c>
      <c r="I47" s="100">
        <v>155000</v>
      </c>
    </row>
    <row r="48" spans="1:9" s="5" customFormat="1" x14ac:dyDescent="0.3">
      <c r="A48" s="11" t="s">
        <v>196</v>
      </c>
      <c r="B48" s="51" t="s">
        <v>123</v>
      </c>
      <c r="C48" s="96">
        <v>0</v>
      </c>
      <c r="D48" s="96">
        <v>15000</v>
      </c>
      <c r="E48" s="97">
        <f t="shared" ref="E48:E51" si="1">F48+G48+H48+I48</f>
        <v>15000</v>
      </c>
      <c r="F48" s="100">
        <v>3750</v>
      </c>
      <c r="G48" s="100">
        <v>3750</v>
      </c>
      <c r="H48" s="100">
        <v>3750</v>
      </c>
      <c r="I48" s="100">
        <v>3750</v>
      </c>
    </row>
    <row r="49" spans="1:9" s="5" customFormat="1" x14ac:dyDescent="0.3">
      <c r="A49" s="11" t="s">
        <v>175</v>
      </c>
      <c r="B49" s="51" t="s">
        <v>124</v>
      </c>
      <c r="C49" s="96">
        <v>7470</v>
      </c>
      <c r="D49" s="96">
        <v>0</v>
      </c>
      <c r="E49" s="97">
        <f t="shared" si="1"/>
        <v>0</v>
      </c>
      <c r="F49" s="100">
        <v>0</v>
      </c>
      <c r="G49" s="100">
        <v>0</v>
      </c>
      <c r="H49" s="100">
        <v>0</v>
      </c>
      <c r="I49" s="100">
        <v>0</v>
      </c>
    </row>
    <row r="50" spans="1:9" s="5" customFormat="1" x14ac:dyDescent="0.3">
      <c r="A50" s="11" t="s">
        <v>197</v>
      </c>
      <c r="B50" s="51" t="s">
        <v>177</v>
      </c>
      <c r="C50" s="96">
        <v>102754</v>
      </c>
      <c r="D50" s="96">
        <v>10000</v>
      </c>
      <c r="E50" s="97">
        <v>0</v>
      </c>
      <c r="F50" s="100">
        <v>0</v>
      </c>
      <c r="G50" s="100">
        <v>0</v>
      </c>
      <c r="H50" s="100">
        <v>0</v>
      </c>
      <c r="I50" s="100">
        <v>0</v>
      </c>
    </row>
    <row r="51" spans="1:9" s="5" customFormat="1" x14ac:dyDescent="0.3">
      <c r="A51" s="11" t="s">
        <v>180</v>
      </c>
      <c r="B51" s="51" t="s">
        <v>178</v>
      </c>
      <c r="C51" s="96">
        <v>0</v>
      </c>
      <c r="D51" s="96">
        <v>0</v>
      </c>
      <c r="E51" s="97">
        <f t="shared" si="1"/>
        <v>0</v>
      </c>
      <c r="F51" s="100">
        <v>0</v>
      </c>
      <c r="G51" s="100">
        <v>0</v>
      </c>
      <c r="H51" s="100">
        <v>0</v>
      </c>
      <c r="I51" s="100">
        <v>0</v>
      </c>
    </row>
    <row r="52" spans="1:9" s="5" customFormat="1" ht="31.5" x14ac:dyDescent="0.3">
      <c r="A52" s="11" t="s">
        <v>176</v>
      </c>
      <c r="B52" s="51" t="s">
        <v>181</v>
      </c>
      <c r="C52" s="96">
        <v>185865</v>
      </c>
      <c r="D52" s="96">
        <v>12000</v>
      </c>
      <c r="E52" s="97">
        <f t="shared" si="0"/>
        <v>12000</v>
      </c>
      <c r="F52" s="100">
        <v>3000</v>
      </c>
      <c r="G52" s="100">
        <v>3000</v>
      </c>
      <c r="H52" s="100">
        <v>3000</v>
      </c>
      <c r="I52" s="100">
        <v>3000</v>
      </c>
    </row>
    <row r="53" spans="1:9" s="5" customFormat="1" x14ac:dyDescent="0.3">
      <c r="A53" s="120" t="s">
        <v>77</v>
      </c>
      <c r="B53" s="121">
        <v>1030</v>
      </c>
      <c r="C53" s="116">
        <v>20501</v>
      </c>
      <c r="D53" s="116">
        <f>D54+D55+D56+D57+D58+D59+D60+D61+D62</f>
        <v>10100</v>
      </c>
      <c r="E53" s="117">
        <v>10100</v>
      </c>
      <c r="F53" s="116">
        <f>SUM(F54:F62)</f>
        <v>2525</v>
      </c>
      <c r="G53" s="116">
        <f t="shared" ref="G53:I53" si="2">SUM(G54:G62)</f>
        <v>2525</v>
      </c>
      <c r="H53" s="116">
        <f t="shared" si="2"/>
        <v>2525</v>
      </c>
      <c r="I53" s="116">
        <f t="shared" si="2"/>
        <v>2525</v>
      </c>
    </row>
    <row r="54" spans="1:9" s="5" customFormat="1" ht="32.25" x14ac:dyDescent="0.3">
      <c r="A54" s="41" t="s">
        <v>65</v>
      </c>
      <c r="B54" s="39">
        <v>1031</v>
      </c>
      <c r="C54" s="100">
        <v>0</v>
      </c>
      <c r="D54" s="100">
        <v>0</v>
      </c>
      <c r="E54" s="102">
        <f>F54+G54+H54+I54</f>
        <v>0</v>
      </c>
      <c r="F54" s="103">
        <v>0</v>
      </c>
      <c r="G54" s="101">
        <v>0</v>
      </c>
      <c r="H54" s="101">
        <v>0</v>
      </c>
      <c r="I54" s="101">
        <v>0</v>
      </c>
    </row>
    <row r="55" spans="1:9" s="5" customFormat="1" ht="32.25" x14ac:dyDescent="0.3">
      <c r="A55" s="41" t="s">
        <v>75</v>
      </c>
      <c r="B55" s="39">
        <v>1032</v>
      </c>
      <c r="C55" s="100">
        <v>0</v>
      </c>
      <c r="D55" s="100">
        <v>0</v>
      </c>
      <c r="E55" s="102">
        <f t="shared" ref="E55:E60" si="3">F55+G55+H55+I55</f>
        <v>0</v>
      </c>
      <c r="F55" s="100">
        <v>0</v>
      </c>
      <c r="G55" s="100">
        <v>0</v>
      </c>
      <c r="H55" s="100">
        <v>0</v>
      </c>
      <c r="I55" s="100">
        <v>0</v>
      </c>
    </row>
    <row r="56" spans="1:9" s="5" customFormat="1" x14ac:dyDescent="0.3">
      <c r="A56" s="13" t="s">
        <v>11</v>
      </c>
      <c r="B56" s="39">
        <v>1033</v>
      </c>
      <c r="C56" s="100">
        <v>20428</v>
      </c>
      <c r="D56" s="100">
        <v>10000</v>
      </c>
      <c r="E56" s="102">
        <v>10000</v>
      </c>
      <c r="F56" s="100">
        <v>2500</v>
      </c>
      <c r="G56" s="100">
        <v>2500</v>
      </c>
      <c r="H56" s="100">
        <v>2500</v>
      </c>
      <c r="I56" s="100">
        <v>2500</v>
      </c>
    </row>
    <row r="57" spans="1:9" s="5" customFormat="1" x14ac:dyDescent="0.3">
      <c r="A57" s="41" t="s">
        <v>78</v>
      </c>
      <c r="B57" s="39">
        <v>1034</v>
      </c>
      <c r="C57" s="100">
        <v>0</v>
      </c>
      <c r="D57" s="100">
        <v>0</v>
      </c>
      <c r="E57" s="102">
        <f t="shared" si="3"/>
        <v>0</v>
      </c>
      <c r="F57" s="100">
        <v>0</v>
      </c>
      <c r="G57" s="101">
        <v>0</v>
      </c>
      <c r="H57" s="101">
        <v>0</v>
      </c>
      <c r="I57" s="101">
        <v>0</v>
      </c>
    </row>
    <row r="58" spans="1:9" s="5" customFormat="1" x14ac:dyDescent="0.3">
      <c r="A58" s="13" t="s">
        <v>81</v>
      </c>
      <c r="B58" s="39">
        <v>1035</v>
      </c>
      <c r="C58" s="100">
        <v>0</v>
      </c>
      <c r="D58" s="100">
        <v>0</v>
      </c>
      <c r="E58" s="97">
        <f t="shared" si="3"/>
        <v>0</v>
      </c>
      <c r="F58" s="100">
        <v>0</v>
      </c>
      <c r="G58" s="100">
        <v>0</v>
      </c>
      <c r="H58" s="100">
        <v>0</v>
      </c>
      <c r="I58" s="100">
        <v>0</v>
      </c>
    </row>
    <row r="59" spans="1:9" s="5" customFormat="1" x14ac:dyDescent="0.3">
      <c r="A59" s="11" t="s">
        <v>64</v>
      </c>
      <c r="B59" s="39">
        <v>1036</v>
      </c>
      <c r="C59" s="100">
        <v>0</v>
      </c>
      <c r="D59" s="100">
        <v>0</v>
      </c>
      <c r="E59" s="102">
        <f>SUM(F59:I59)</f>
        <v>0</v>
      </c>
      <c r="F59" s="100">
        <v>0</v>
      </c>
      <c r="G59" s="100">
        <v>0</v>
      </c>
      <c r="H59" s="100">
        <v>0</v>
      </c>
      <c r="I59" s="100">
        <v>0</v>
      </c>
    </row>
    <row r="60" spans="1:9" s="5" customFormat="1" x14ac:dyDescent="0.3">
      <c r="A60" s="41" t="s">
        <v>79</v>
      </c>
      <c r="B60" s="39">
        <v>1037</v>
      </c>
      <c r="C60" s="100">
        <v>0</v>
      </c>
      <c r="D60" s="100">
        <v>0</v>
      </c>
      <c r="E60" s="102">
        <f t="shared" si="3"/>
        <v>0</v>
      </c>
      <c r="F60" s="100">
        <v>0</v>
      </c>
      <c r="G60" s="100">
        <v>0</v>
      </c>
      <c r="H60" s="100">
        <v>0</v>
      </c>
      <c r="I60" s="100">
        <v>0</v>
      </c>
    </row>
    <row r="61" spans="1:9" s="5" customFormat="1" x14ac:dyDescent="0.3">
      <c r="A61" s="41" t="s">
        <v>85</v>
      </c>
      <c r="B61" s="39">
        <v>1038</v>
      </c>
      <c r="C61" s="100">
        <v>0</v>
      </c>
      <c r="D61" s="100">
        <v>0</v>
      </c>
      <c r="E61" s="102">
        <f t="shared" ref="E61:E62" si="4">F61+G61+H61+I61</f>
        <v>0</v>
      </c>
      <c r="F61" s="100">
        <v>0</v>
      </c>
      <c r="G61" s="100">
        <v>0</v>
      </c>
      <c r="H61" s="100">
        <v>0</v>
      </c>
      <c r="I61" s="100">
        <v>0</v>
      </c>
    </row>
    <row r="62" spans="1:9" s="5" customFormat="1" x14ac:dyDescent="0.3">
      <c r="A62" s="41" t="s">
        <v>84</v>
      </c>
      <c r="B62" s="39">
        <v>1039</v>
      </c>
      <c r="C62" s="100">
        <v>73</v>
      </c>
      <c r="D62" s="100">
        <v>100</v>
      </c>
      <c r="E62" s="97">
        <f t="shared" si="4"/>
        <v>100</v>
      </c>
      <c r="F62" s="100">
        <v>25</v>
      </c>
      <c r="G62" s="100">
        <v>25</v>
      </c>
      <c r="H62" s="100">
        <v>25</v>
      </c>
      <c r="I62" s="100">
        <v>25</v>
      </c>
    </row>
    <row r="63" spans="1:9" s="61" customFormat="1" x14ac:dyDescent="0.3">
      <c r="A63" s="122" t="s">
        <v>186</v>
      </c>
      <c r="B63" s="121"/>
      <c r="C63" s="116">
        <f>C53+C43+C40</f>
        <v>2861302</v>
      </c>
      <c r="D63" s="116">
        <f t="shared" ref="D63:I63" si="5">D53+D43+D40</f>
        <v>2847292</v>
      </c>
      <c r="E63" s="117">
        <f t="shared" si="5"/>
        <v>3155400</v>
      </c>
      <c r="F63" s="117">
        <f>F53+F43+F40</f>
        <v>788850</v>
      </c>
      <c r="G63" s="117">
        <f t="shared" si="5"/>
        <v>788850</v>
      </c>
      <c r="H63" s="117">
        <f t="shared" si="5"/>
        <v>788850</v>
      </c>
      <c r="I63" s="117">
        <f t="shared" si="5"/>
        <v>788850</v>
      </c>
    </row>
    <row r="64" spans="1:9" s="5" customFormat="1" x14ac:dyDescent="0.3">
      <c r="A64" s="148" t="s">
        <v>82</v>
      </c>
      <c r="B64" s="148"/>
      <c r="C64" s="148"/>
      <c r="D64" s="148"/>
      <c r="E64" s="148"/>
      <c r="F64" s="148"/>
      <c r="G64" s="148"/>
      <c r="H64" s="148"/>
      <c r="I64" s="148"/>
    </row>
    <row r="65" spans="1:9" s="5" customFormat="1" ht="18" customHeight="1" x14ac:dyDescent="0.3">
      <c r="A65" s="11" t="s">
        <v>23</v>
      </c>
      <c r="B65" s="39">
        <v>2010</v>
      </c>
      <c r="C65" s="97">
        <v>2033554</v>
      </c>
      <c r="D65" s="97">
        <v>2011053.1</v>
      </c>
      <c r="E65" s="96">
        <v>2256576.1</v>
      </c>
      <c r="F65" s="100">
        <v>564144.02</v>
      </c>
      <c r="G65" s="100">
        <v>564144.02</v>
      </c>
      <c r="H65" s="100">
        <v>564144.03</v>
      </c>
      <c r="I65" s="100">
        <v>564144.03</v>
      </c>
    </row>
    <row r="66" spans="1:9" s="5" customFormat="1" ht="19.899999999999999" customHeight="1" x14ac:dyDescent="0.3">
      <c r="A66" s="11" t="s">
        <v>24</v>
      </c>
      <c r="B66" s="39">
        <v>2011</v>
      </c>
      <c r="C66" s="97">
        <v>420385</v>
      </c>
      <c r="D66" s="97">
        <v>442425.7</v>
      </c>
      <c r="E66" s="96">
        <v>496446.74</v>
      </c>
      <c r="F66" s="100">
        <v>124111.69</v>
      </c>
      <c r="G66" s="100">
        <v>124111.69</v>
      </c>
      <c r="H66" s="100">
        <v>124111.67999999999</v>
      </c>
      <c r="I66" s="100">
        <v>124111.67999999999</v>
      </c>
    </row>
    <row r="67" spans="1:9" s="5" customFormat="1" ht="18" customHeight="1" x14ac:dyDescent="0.3">
      <c r="A67" s="11" t="s">
        <v>25</v>
      </c>
      <c r="B67" s="39">
        <v>2012</v>
      </c>
      <c r="C67" s="102">
        <v>128049</v>
      </c>
      <c r="D67" s="102">
        <v>74000</v>
      </c>
      <c r="E67" s="100">
        <v>76000</v>
      </c>
      <c r="F67" s="100">
        <v>19000</v>
      </c>
      <c r="G67" s="100">
        <v>19000</v>
      </c>
      <c r="H67" s="100">
        <v>19000</v>
      </c>
      <c r="I67" s="100">
        <v>19000</v>
      </c>
    </row>
    <row r="68" spans="1:9" s="15" customFormat="1" ht="18" customHeight="1" x14ac:dyDescent="0.3">
      <c r="A68" s="11" t="s">
        <v>26</v>
      </c>
      <c r="B68" s="39">
        <v>2013</v>
      </c>
      <c r="C68" s="102">
        <v>32811</v>
      </c>
      <c r="D68" s="102">
        <v>38813.199999999997</v>
      </c>
      <c r="E68" s="100">
        <v>39877.160000000003</v>
      </c>
      <c r="F68" s="100">
        <v>9969.2900000000009</v>
      </c>
      <c r="G68" s="100">
        <v>9969.2900000000009</v>
      </c>
      <c r="H68" s="100">
        <v>9969.2900000000009</v>
      </c>
      <c r="I68" s="100">
        <v>9969.2900000000009</v>
      </c>
    </row>
    <row r="69" spans="1:9" s="5" customFormat="1" ht="18" customHeight="1" x14ac:dyDescent="0.3">
      <c r="A69" s="11" t="s">
        <v>27</v>
      </c>
      <c r="B69" s="39">
        <v>2014</v>
      </c>
      <c r="C69" s="102">
        <v>0</v>
      </c>
      <c r="D69" s="102">
        <v>0</v>
      </c>
      <c r="E69" s="100">
        <f t="shared" ref="E69:E79" si="6">F69+G69+H69+I69</f>
        <v>0</v>
      </c>
      <c r="F69" s="100">
        <v>0</v>
      </c>
      <c r="G69" s="101">
        <v>0</v>
      </c>
      <c r="H69" s="101">
        <v>0</v>
      </c>
      <c r="I69" s="101">
        <v>0</v>
      </c>
    </row>
    <row r="70" spans="1:9" s="5" customFormat="1" ht="18" customHeight="1" x14ac:dyDescent="0.3">
      <c r="A70" s="11" t="s">
        <v>28</v>
      </c>
      <c r="B70" s="39">
        <v>2015</v>
      </c>
      <c r="C70" s="102">
        <v>221072</v>
      </c>
      <c r="D70" s="102">
        <v>84400</v>
      </c>
      <c r="E70" s="100">
        <v>86000</v>
      </c>
      <c r="F70" s="100">
        <v>21500</v>
      </c>
      <c r="G70" s="100">
        <v>21500</v>
      </c>
      <c r="H70" s="100">
        <v>21500</v>
      </c>
      <c r="I70" s="100">
        <v>21500</v>
      </c>
    </row>
    <row r="71" spans="1:9" s="5" customFormat="1" ht="18" customHeight="1" x14ac:dyDescent="0.3">
      <c r="A71" s="11" t="s">
        <v>29</v>
      </c>
      <c r="B71" s="39">
        <v>2016</v>
      </c>
      <c r="C71" s="102">
        <v>0</v>
      </c>
      <c r="D71" s="102">
        <v>0</v>
      </c>
      <c r="E71" s="100">
        <f t="shared" si="6"/>
        <v>0</v>
      </c>
      <c r="F71" s="100">
        <v>0</v>
      </c>
      <c r="G71" s="101">
        <v>0</v>
      </c>
      <c r="H71" s="101">
        <v>0</v>
      </c>
      <c r="I71" s="101">
        <v>0</v>
      </c>
    </row>
    <row r="72" spans="1:9" s="5" customFormat="1" ht="18" customHeight="1" x14ac:dyDescent="0.3">
      <c r="A72" s="11" t="s">
        <v>125</v>
      </c>
      <c r="B72" s="85">
        <v>2017</v>
      </c>
      <c r="C72" s="96">
        <v>103293</v>
      </c>
      <c r="D72" s="96">
        <v>191100</v>
      </c>
      <c r="E72" s="96">
        <v>195000</v>
      </c>
      <c r="F72" s="96">
        <v>48750</v>
      </c>
      <c r="G72" s="96">
        <v>48750</v>
      </c>
      <c r="H72" s="96">
        <v>48750</v>
      </c>
      <c r="I72" s="96">
        <v>48750</v>
      </c>
    </row>
    <row r="73" spans="1:9" s="5" customFormat="1" ht="18" customHeight="1" x14ac:dyDescent="0.3">
      <c r="A73" s="11" t="s">
        <v>126</v>
      </c>
      <c r="B73" s="39"/>
      <c r="C73" s="100">
        <v>97678</v>
      </c>
      <c r="D73" s="100">
        <v>92000</v>
      </c>
      <c r="E73" s="100">
        <v>96000</v>
      </c>
      <c r="F73" s="100">
        <v>24000</v>
      </c>
      <c r="G73" s="100">
        <v>24000</v>
      </c>
      <c r="H73" s="100">
        <v>24000</v>
      </c>
      <c r="I73" s="100">
        <v>24000</v>
      </c>
    </row>
    <row r="74" spans="1:9" s="5" customFormat="1" ht="18" customHeight="1" x14ac:dyDescent="0.3">
      <c r="A74" s="11" t="s">
        <v>127</v>
      </c>
      <c r="B74" s="39"/>
      <c r="C74" s="100">
        <v>4523</v>
      </c>
      <c r="D74" s="100">
        <v>96000</v>
      </c>
      <c r="E74" s="100">
        <f t="shared" si="6"/>
        <v>96000</v>
      </c>
      <c r="F74" s="100">
        <v>24000</v>
      </c>
      <c r="G74" s="100">
        <v>24000</v>
      </c>
      <c r="H74" s="100">
        <v>24000</v>
      </c>
      <c r="I74" s="100">
        <v>24000</v>
      </c>
    </row>
    <row r="75" spans="1:9" s="5" customFormat="1" ht="18" customHeight="1" x14ac:dyDescent="0.3">
      <c r="A75" s="11" t="s">
        <v>128</v>
      </c>
      <c r="B75" s="39"/>
      <c r="C75" s="100">
        <v>1092</v>
      </c>
      <c r="D75" s="100">
        <v>3100</v>
      </c>
      <c r="E75" s="100">
        <v>3000</v>
      </c>
      <c r="F75" s="100">
        <v>750</v>
      </c>
      <c r="G75" s="100">
        <v>750</v>
      </c>
      <c r="H75" s="100">
        <v>750</v>
      </c>
      <c r="I75" s="100">
        <v>750</v>
      </c>
    </row>
    <row r="76" spans="1:9" s="5" customFormat="1" ht="18" customHeight="1" x14ac:dyDescent="0.3">
      <c r="A76" s="11" t="s">
        <v>179</v>
      </c>
      <c r="B76" s="39"/>
      <c r="C76" s="100">
        <v>0</v>
      </c>
      <c r="D76" s="100">
        <v>0</v>
      </c>
      <c r="E76" s="100">
        <f t="shared" ref="E76" si="7">F76+G76+H76+I76</f>
        <v>0</v>
      </c>
      <c r="F76" s="100">
        <v>0</v>
      </c>
      <c r="G76" s="100">
        <v>0</v>
      </c>
      <c r="H76" s="100">
        <v>0</v>
      </c>
      <c r="I76" s="100">
        <v>0</v>
      </c>
    </row>
    <row r="77" spans="1:9" s="5" customFormat="1" ht="31.5" x14ac:dyDescent="0.3">
      <c r="A77" s="28" t="s">
        <v>30</v>
      </c>
      <c r="B77" s="39">
        <v>2018</v>
      </c>
      <c r="C77" s="100">
        <v>0</v>
      </c>
      <c r="D77" s="100">
        <v>0</v>
      </c>
      <c r="E77" s="100">
        <f>F77+G77+H77+I77</f>
        <v>0</v>
      </c>
      <c r="F77" s="100">
        <v>0</v>
      </c>
      <c r="G77" s="100">
        <v>0</v>
      </c>
      <c r="H77" s="100">
        <v>0</v>
      </c>
      <c r="I77" s="100">
        <v>0</v>
      </c>
    </row>
    <row r="78" spans="1:9" s="5" customFormat="1" x14ac:dyDescent="0.3">
      <c r="A78" s="28" t="s">
        <v>31</v>
      </c>
      <c r="B78" s="39">
        <v>2019</v>
      </c>
      <c r="C78" s="100">
        <v>0</v>
      </c>
      <c r="D78" s="100">
        <v>0</v>
      </c>
      <c r="E78" s="100">
        <f t="shared" si="6"/>
        <v>0</v>
      </c>
      <c r="F78" s="100">
        <v>0</v>
      </c>
      <c r="G78" s="100">
        <v>0</v>
      </c>
      <c r="H78" s="100">
        <v>0</v>
      </c>
      <c r="I78" s="100">
        <v>0</v>
      </c>
    </row>
    <row r="79" spans="1:9" s="5" customFormat="1" x14ac:dyDescent="0.3">
      <c r="A79" s="11" t="s">
        <v>32</v>
      </c>
      <c r="B79" s="39">
        <v>2020</v>
      </c>
      <c r="C79" s="100">
        <v>0</v>
      </c>
      <c r="D79" s="100">
        <v>5000</v>
      </c>
      <c r="E79" s="100">
        <f t="shared" si="6"/>
        <v>5000</v>
      </c>
      <c r="F79" s="100">
        <v>1250</v>
      </c>
      <c r="G79" s="100">
        <v>1250</v>
      </c>
      <c r="H79" s="100">
        <v>1250</v>
      </c>
      <c r="I79" s="100">
        <v>1250</v>
      </c>
    </row>
    <row r="80" spans="1:9" s="5" customFormat="1" x14ac:dyDescent="0.3">
      <c r="A80" s="28" t="s">
        <v>130</v>
      </c>
      <c r="B80" s="39">
        <v>2021</v>
      </c>
      <c r="C80" s="100">
        <v>0</v>
      </c>
      <c r="D80" s="100">
        <v>0</v>
      </c>
      <c r="E80" s="100">
        <f t="shared" ref="E80" si="8">F80+G80+H80+I80</f>
        <v>0</v>
      </c>
      <c r="F80" s="100">
        <v>0</v>
      </c>
      <c r="G80" s="100">
        <v>0</v>
      </c>
      <c r="H80" s="100">
        <v>0</v>
      </c>
      <c r="I80" s="100">
        <v>0</v>
      </c>
    </row>
    <row r="81" spans="1:9" s="5" customFormat="1" x14ac:dyDescent="0.3">
      <c r="A81" s="28" t="s">
        <v>129</v>
      </c>
      <c r="B81" s="39">
        <v>2022</v>
      </c>
      <c r="C81" s="100">
        <v>42</v>
      </c>
      <c r="D81" s="100">
        <v>500</v>
      </c>
      <c r="E81" s="141">
        <v>500</v>
      </c>
      <c r="F81" s="141">
        <v>125</v>
      </c>
      <c r="G81" s="141">
        <v>125</v>
      </c>
      <c r="H81" s="141">
        <v>125</v>
      </c>
      <c r="I81" s="141">
        <v>125</v>
      </c>
    </row>
    <row r="82" spans="1:9" s="5" customFormat="1" x14ac:dyDescent="0.3">
      <c r="A82" s="45"/>
      <c r="B82" s="50"/>
      <c r="C82" s="96"/>
      <c r="D82" s="96">
        <v>0</v>
      </c>
      <c r="E82" s="96">
        <f>F82+G82+H82+I82</f>
        <v>0</v>
      </c>
      <c r="F82" s="96"/>
      <c r="G82" s="96"/>
      <c r="H82" s="96"/>
      <c r="I82" s="96"/>
    </row>
    <row r="83" spans="1:9" s="5" customFormat="1" x14ac:dyDescent="0.3">
      <c r="A83" s="123" t="s">
        <v>131</v>
      </c>
      <c r="B83" s="124"/>
      <c r="C83" s="125">
        <f t="shared" ref="C83:I83" si="9">C65+C66+C67+C68+C69+C70+C71+C72+C76+C77+C78+C79+C80+C81</f>
        <v>2939206</v>
      </c>
      <c r="D83" s="125">
        <f t="shared" si="9"/>
        <v>2847292.0000000005</v>
      </c>
      <c r="E83" s="125">
        <f t="shared" si="9"/>
        <v>3155400</v>
      </c>
      <c r="F83" s="125">
        <f t="shared" si="9"/>
        <v>788850</v>
      </c>
      <c r="G83" s="125">
        <f t="shared" si="9"/>
        <v>788850</v>
      </c>
      <c r="H83" s="125">
        <f t="shared" si="9"/>
        <v>788850</v>
      </c>
      <c r="I83" s="125">
        <f t="shared" si="9"/>
        <v>788850</v>
      </c>
    </row>
    <row r="84" spans="1:9" s="5" customFormat="1" x14ac:dyDescent="0.3">
      <c r="A84" s="148" t="s">
        <v>40</v>
      </c>
      <c r="B84" s="148"/>
      <c r="C84" s="148"/>
      <c r="D84" s="148"/>
      <c r="E84" s="148"/>
      <c r="F84" s="148"/>
      <c r="G84" s="148"/>
      <c r="H84" s="148"/>
      <c r="I84" s="148"/>
    </row>
    <row r="85" spans="1:9" s="5" customFormat="1" x14ac:dyDescent="0.3">
      <c r="A85" s="37" t="s">
        <v>69</v>
      </c>
      <c r="B85" s="84">
        <v>3010</v>
      </c>
      <c r="C85" s="96">
        <f>C86+C87</f>
        <v>0</v>
      </c>
      <c r="D85" s="96">
        <f>D86+D87</f>
        <v>0</v>
      </c>
      <c r="E85" s="96">
        <f>F85+G85+H85+I85</f>
        <v>0</v>
      </c>
      <c r="F85" s="96">
        <f>F86+F87</f>
        <v>0</v>
      </c>
      <c r="G85" s="96">
        <f t="shared" ref="G85:I85" si="10">G86+G87</f>
        <v>0</v>
      </c>
      <c r="H85" s="96">
        <f t="shared" si="10"/>
        <v>0</v>
      </c>
      <c r="I85" s="96">
        <f t="shared" si="10"/>
        <v>0</v>
      </c>
    </row>
    <row r="86" spans="1:9" s="5" customFormat="1" x14ac:dyDescent="0.3">
      <c r="A86" s="28" t="s">
        <v>132</v>
      </c>
      <c r="B86" s="39">
        <v>3011</v>
      </c>
      <c r="C86" s="96">
        <v>0</v>
      </c>
      <c r="D86" s="96">
        <v>0</v>
      </c>
      <c r="E86" s="96">
        <f>F86+G86+H86+I86</f>
        <v>0</v>
      </c>
      <c r="F86" s="96">
        <v>0</v>
      </c>
      <c r="G86" s="96">
        <v>0</v>
      </c>
      <c r="H86" s="96">
        <v>0</v>
      </c>
      <c r="I86" s="96">
        <v>0</v>
      </c>
    </row>
    <row r="87" spans="1:9" s="5" customFormat="1" x14ac:dyDescent="0.3">
      <c r="A87" s="28" t="s">
        <v>71</v>
      </c>
      <c r="B87" s="39">
        <v>3012</v>
      </c>
      <c r="C87" s="96">
        <v>0</v>
      </c>
      <c r="D87" s="96">
        <v>0</v>
      </c>
      <c r="E87" s="96">
        <f>F87+G87+H87+I87</f>
        <v>0</v>
      </c>
      <c r="F87" s="96">
        <v>0</v>
      </c>
      <c r="G87" s="96">
        <v>0</v>
      </c>
      <c r="H87" s="96">
        <v>0</v>
      </c>
      <c r="I87" s="96">
        <v>0</v>
      </c>
    </row>
    <row r="88" spans="1:9" s="5" customFormat="1" x14ac:dyDescent="0.3">
      <c r="A88" s="37" t="s">
        <v>70</v>
      </c>
      <c r="B88" s="84">
        <v>3020</v>
      </c>
      <c r="C88" s="96">
        <f>C89+C90+C91+C92+C93+C94</f>
        <v>0</v>
      </c>
      <c r="D88" s="96">
        <f>D89+D90+D91+D92+D93+D94</f>
        <v>0</v>
      </c>
      <c r="E88" s="96">
        <f>F88+G88+H88+I88</f>
        <v>0</v>
      </c>
      <c r="F88" s="96">
        <f>F89+F90+F91+F92+F93+F94</f>
        <v>0</v>
      </c>
      <c r="G88" s="96">
        <f>G89+G90+G91+G92+G93+G94</f>
        <v>0</v>
      </c>
      <c r="H88" s="96">
        <f>H89+H90+H91+H92+H93+H94</f>
        <v>0</v>
      </c>
      <c r="I88" s="96">
        <f>I89+I90+I91+I92+I93+I94</f>
        <v>0</v>
      </c>
    </row>
    <row r="89" spans="1:9" s="5" customFormat="1" x14ac:dyDescent="0.3">
      <c r="A89" s="11" t="s">
        <v>41</v>
      </c>
      <c r="B89" s="39">
        <v>3021</v>
      </c>
      <c r="C89" s="100">
        <v>0</v>
      </c>
      <c r="D89" s="100">
        <v>0</v>
      </c>
      <c r="E89" s="96">
        <f t="shared" ref="E89:E94" si="11">F89+G89+H89+I89</f>
        <v>0</v>
      </c>
      <c r="F89" s="100">
        <v>0</v>
      </c>
      <c r="G89" s="100">
        <v>0</v>
      </c>
      <c r="H89" s="100">
        <v>0</v>
      </c>
      <c r="I89" s="100">
        <v>0</v>
      </c>
    </row>
    <row r="90" spans="1:9" s="5" customFormat="1" x14ac:dyDescent="0.3">
      <c r="A90" s="11" t="s">
        <v>42</v>
      </c>
      <c r="B90" s="39">
        <v>3022</v>
      </c>
      <c r="C90" s="100">
        <v>0</v>
      </c>
      <c r="D90" s="100">
        <v>0</v>
      </c>
      <c r="E90" s="96">
        <f t="shared" si="11"/>
        <v>0</v>
      </c>
      <c r="F90" s="100">
        <v>0</v>
      </c>
      <c r="G90" s="100">
        <v>0</v>
      </c>
      <c r="H90" s="100">
        <v>0</v>
      </c>
      <c r="I90" s="100">
        <v>0</v>
      </c>
    </row>
    <row r="91" spans="1:9" s="5" customFormat="1" x14ac:dyDescent="0.3">
      <c r="A91" s="11" t="s">
        <v>43</v>
      </c>
      <c r="B91" s="39">
        <v>3023</v>
      </c>
      <c r="C91" s="100">
        <v>0</v>
      </c>
      <c r="D91" s="100">
        <v>0</v>
      </c>
      <c r="E91" s="96">
        <f t="shared" si="11"/>
        <v>0</v>
      </c>
      <c r="F91" s="100">
        <v>0</v>
      </c>
      <c r="G91" s="100">
        <v>0</v>
      </c>
      <c r="H91" s="100">
        <v>0</v>
      </c>
      <c r="I91" s="100">
        <v>0</v>
      </c>
    </row>
    <row r="92" spans="1:9" s="5" customFormat="1" x14ac:dyDescent="0.3">
      <c r="A92" s="11" t="s">
        <v>44</v>
      </c>
      <c r="B92" s="39">
        <v>3024</v>
      </c>
      <c r="C92" s="100">
        <v>0</v>
      </c>
      <c r="D92" s="100">
        <v>0</v>
      </c>
      <c r="E92" s="96">
        <f t="shared" si="11"/>
        <v>0</v>
      </c>
      <c r="F92" s="100">
        <v>0</v>
      </c>
      <c r="G92" s="100">
        <v>0</v>
      </c>
      <c r="H92" s="100">
        <v>0</v>
      </c>
      <c r="I92" s="100">
        <v>0</v>
      </c>
    </row>
    <row r="93" spans="1:9" s="5" customFormat="1" ht="31.5" x14ac:dyDescent="0.3">
      <c r="A93" s="11" t="s">
        <v>45</v>
      </c>
      <c r="B93" s="39">
        <v>3025</v>
      </c>
      <c r="C93" s="100">
        <v>0</v>
      </c>
      <c r="D93" s="100">
        <v>0</v>
      </c>
      <c r="E93" s="96">
        <f t="shared" si="11"/>
        <v>0</v>
      </c>
      <c r="F93" s="100">
        <v>0</v>
      </c>
      <c r="G93" s="100">
        <v>0</v>
      </c>
      <c r="H93" s="100">
        <v>0</v>
      </c>
      <c r="I93" s="100">
        <v>0</v>
      </c>
    </row>
    <row r="94" spans="1:9" s="5" customFormat="1" ht="17.45" customHeight="1" x14ac:dyDescent="0.3">
      <c r="A94" s="11" t="s">
        <v>12</v>
      </c>
      <c r="B94" s="39">
        <v>3026</v>
      </c>
      <c r="C94" s="96">
        <v>0</v>
      </c>
      <c r="D94" s="96">
        <v>0</v>
      </c>
      <c r="E94" s="96">
        <f t="shared" si="11"/>
        <v>0</v>
      </c>
      <c r="F94" s="100">
        <v>0</v>
      </c>
      <c r="G94" s="100">
        <v>0</v>
      </c>
      <c r="H94" s="100">
        <v>0</v>
      </c>
      <c r="I94" s="100">
        <v>0</v>
      </c>
    </row>
    <row r="95" spans="1:9" s="5" customFormat="1" ht="16.899999999999999" customHeight="1" x14ac:dyDescent="0.3">
      <c r="A95" s="148" t="s">
        <v>47</v>
      </c>
      <c r="B95" s="148"/>
      <c r="C95" s="148"/>
      <c r="D95" s="148"/>
      <c r="E95" s="148"/>
      <c r="F95" s="148"/>
      <c r="G95" s="148"/>
      <c r="H95" s="148"/>
      <c r="I95" s="148"/>
    </row>
    <row r="96" spans="1:9" s="5" customFormat="1" ht="16.899999999999999" customHeight="1" x14ac:dyDescent="0.3">
      <c r="A96" s="45" t="s">
        <v>48</v>
      </c>
      <c r="B96" s="50">
        <v>4010</v>
      </c>
      <c r="C96" s="96">
        <f>C97+C98+C99+C100</f>
        <v>0</v>
      </c>
      <c r="D96" s="96">
        <f>D97+D98+D99+D100</f>
        <v>0</v>
      </c>
      <c r="E96" s="96">
        <f>F96+G96+H96+I96</f>
        <v>0</v>
      </c>
      <c r="F96" s="96">
        <f>F97+F98+F99+F100</f>
        <v>0</v>
      </c>
      <c r="G96" s="96">
        <f>G97+G98+G99+G100</f>
        <v>0</v>
      </c>
      <c r="H96" s="96">
        <f>H97+H98+H99+H100</f>
        <v>0</v>
      </c>
      <c r="I96" s="96">
        <f>I97+I98+I99+I100</f>
        <v>0</v>
      </c>
    </row>
    <row r="97" spans="1:9" s="5" customFormat="1" ht="16.899999999999999" customHeight="1" x14ac:dyDescent="0.3">
      <c r="A97" s="11" t="s">
        <v>49</v>
      </c>
      <c r="B97" s="39">
        <v>4011</v>
      </c>
      <c r="C97" s="100">
        <v>0</v>
      </c>
      <c r="D97" s="100">
        <v>0</v>
      </c>
      <c r="E97" s="96">
        <f t="shared" ref="E97:E104" si="12">F97+G97+H97+I97</f>
        <v>0</v>
      </c>
      <c r="F97" s="100">
        <v>0</v>
      </c>
      <c r="G97" s="100">
        <v>0</v>
      </c>
      <c r="H97" s="100">
        <v>0</v>
      </c>
      <c r="I97" s="100">
        <v>0</v>
      </c>
    </row>
    <row r="98" spans="1:9" s="5" customFormat="1" ht="16.899999999999999" customHeight="1" x14ac:dyDescent="0.3">
      <c r="A98" s="11" t="s">
        <v>50</v>
      </c>
      <c r="B98" s="39">
        <v>4012</v>
      </c>
      <c r="C98" s="100">
        <v>0</v>
      </c>
      <c r="D98" s="100">
        <v>0</v>
      </c>
      <c r="E98" s="96">
        <f t="shared" si="12"/>
        <v>0</v>
      </c>
      <c r="F98" s="100">
        <v>0</v>
      </c>
      <c r="G98" s="100">
        <v>0</v>
      </c>
      <c r="H98" s="100">
        <v>0</v>
      </c>
      <c r="I98" s="100">
        <v>0</v>
      </c>
    </row>
    <row r="99" spans="1:9" s="5" customFormat="1" ht="16.899999999999999" customHeight="1" x14ac:dyDescent="0.3">
      <c r="A99" s="11" t="s">
        <v>51</v>
      </c>
      <c r="B99" s="39">
        <v>4013</v>
      </c>
      <c r="C99" s="100">
        <v>0</v>
      </c>
      <c r="D99" s="100">
        <v>0</v>
      </c>
      <c r="E99" s="96">
        <f t="shared" si="12"/>
        <v>0</v>
      </c>
      <c r="F99" s="100">
        <v>0</v>
      </c>
      <c r="G99" s="100">
        <v>0</v>
      </c>
      <c r="H99" s="100">
        <v>0</v>
      </c>
      <c r="I99" s="100">
        <v>0</v>
      </c>
    </row>
    <row r="100" spans="1:9" s="5" customFormat="1" ht="16.899999999999999" customHeight="1" x14ac:dyDescent="0.3">
      <c r="A100" s="11" t="s">
        <v>52</v>
      </c>
      <c r="B100" s="39">
        <v>4020</v>
      </c>
      <c r="C100" s="100"/>
      <c r="D100" s="100"/>
      <c r="E100" s="96">
        <f t="shared" si="12"/>
        <v>0</v>
      </c>
      <c r="F100" s="100"/>
      <c r="G100" s="101"/>
      <c r="H100" s="101"/>
      <c r="I100" s="101"/>
    </row>
    <row r="101" spans="1:9" s="5" customFormat="1" x14ac:dyDescent="0.3">
      <c r="A101" s="45" t="s">
        <v>53</v>
      </c>
      <c r="B101" s="50">
        <v>4030</v>
      </c>
      <c r="C101" s="96">
        <f>C102+C103+C104+C105</f>
        <v>0</v>
      </c>
      <c r="D101" s="96">
        <f>D102+D103+D104+D105</f>
        <v>0</v>
      </c>
      <c r="E101" s="96">
        <f>F101+G101+H101+I101</f>
        <v>0</v>
      </c>
      <c r="F101" s="96">
        <f>F102+F103+F104+F105</f>
        <v>0</v>
      </c>
      <c r="G101" s="96">
        <f>G102+G103+G104+G105</f>
        <v>0</v>
      </c>
      <c r="H101" s="96">
        <f>H102+H103+H104+H105</f>
        <v>0</v>
      </c>
      <c r="I101" s="96">
        <f>I102+I103+I104+I105</f>
        <v>0</v>
      </c>
    </row>
    <row r="102" spans="1:9" s="5" customFormat="1" x14ac:dyDescent="0.3">
      <c r="A102" s="11" t="s">
        <v>49</v>
      </c>
      <c r="B102" s="39">
        <v>4031</v>
      </c>
      <c r="C102" s="100">
        <v>0</v>
      </c>
      <c r="D102" s="100">
        <v>0</v>
      </c>
      <c r="E102" s="96">
        <f t="shared" si="12"/>
        <v>0</v>
      </c>
      <c r="F102" s="100">
        <v>0</v>
      </c>
      <c r="G102" s="100">
        <v>0</v>
      </c>
      <c r="H102" s="100">
        <v>0</v>
      </c>
      <c r="I102" s="100">
        <v>0</v>
      </c>
    </row>
    <row r="103" spans="1:9" s="5" customFormat="1" x14ac:dyDescent="0.3">
      <c r="A103" s="11" t="s">
        <v>50</v>
      </c>
      <c r="B103" s="39">
        <v>4032</v>
      </c>
      <c r="C103" s="100">
        <v>0</v>
      </c>
      <c r="D103" s="100">
        <v>0</v>
      </c>
      <c r="E103" s="96">
        <f t="shared" si="12"/>
        <v>0</v>
      </c>
      <c r="F103" s="100">
        <v>0</v>
      </c>
      <c r="G103" s="100">
        <v>0</v>
      </c>
      <c r="H103" s="100">
        <v>0</v>
      </c>
      <c r="I103" s="100">
        <v>0</v>
      </c>
    </row>
    <row r="104" spans="1:9" s="5" customFormat="1" x14ac:dyDescent="0.3">
      <c r="A104" s="11" t="s">
        <v>51</v>
      </c>
      <c r="B104" s="39">
        <v>4033</v>
      </c>
      <c r="C104" s="100">
        <v>0</v>
      </c>
      <c r="D104" s="100">
        <v>0</v>
      </c>
      <c r="E104" s="96">
        <f t="shared" si="12"/>
        <v>0</v>
      </c>
      <c r="F104" s="100">
        <v>0</v>
      </c>
      <c r="G104" s="100">
        <v>0</v>
      </c>
      <c r="H104" s="100">
        <v>0</v>
      </c>
      <c r="I104" s="100">
        <v>0</v>
      </c>
    </row>
    <row r="105" spans="1:9" s="5" customFormat="1" x14ac:dyDescent="0.3">
      <c r="A105" s="28" t="s">
        <v>54</v>
      </c>
      <c r="B105" s="39">
        <v>4040</v>
      </c>
      <c r="C105" s="100">
        <v>0</v>
      </c>
      <c r="D105" s="100">
        <v>0</v>
      </c>
      <c r="E105" s="96">
        <f>F105+G105+H105+I105</f>
        <v>0</v>
      </c>
      <c r="F105" s="100">
        <v>0</v>
      </c>
      <c r="G105" s="100">
        <v>0</v>
      </c>
      <c r="H105" s="100">
        <v>0</v>
      </c>
      <c r="I105" s="100">
        <v>0</v>
      </c>
    </row>
    <row r="106" spans="1:9" s="5" customFormat="1" x14ac:dyDescent="0.3">
      <c r="A106" s="148" t="s">
        <v>72</v>
      </c>
      <c r="B106" s="148"/>
      <c r="C106" s="148"/>
      <c r="D106" s="148"/>
      <c r="E106" s="148"/>
      <c r="F106" s="148"/>
      <c r="G106" s="148"/>
      <c r="H106" s="148"/>
      <c r="I106" s="148"/>
    </row>
    <row r="107" spans="1:9" s="5" customFormat="1" x14ac:dyDescent="0.3">
      <c r="A107" s="46" t="s">
        <v>66</v>
      </c>
      <c r="B107" s="44">
        <v>5010</v>
      </c>
      <c r="C107" s="96">
        <v>-77904</v>
      </c>
      <c r="D107" s="96">
        <v>0</v>
      </c>
      <c r="E107" s="96">
        <v>0</v>
      </c>
      <c r="F107" s="96">
        <v>0</v>
      </c>
      <c r="G107" s="96">
        <v>0</v>
      </c>
      <c r="H107" s="96">
        <v>0</v>
      </c>
      <c r="I107" s="96">
        <v>0</v>
      </c>
    </row>
    <row r="108" spans="1:9" s="5" customFormat="1" x14ac:dyDescent="0.3">
      <c r="A108" s="47" t="s">
        <v>67</v>
      </c>
      <c r="B108" s="39">
        <v>5011</v>
      </c>
      <c r="C108" s="96">
        <v>-77904</v>
      </c>
      <c r="D108" s="96">
        <f>D107-D109</f>
        <v>0</v>
      </c>
      <c r="E108" s="96">
        <v>0</v>
      </c>
      <c r="F108" s="96">
        <v>0</v>
      </c>
      <c r="G108" s="96">
        <v>0</v>
      </c>
      <c r="H108" s="96">
        <v>0</v>
      </c>
      <c r="I108" s="96">
        <v>0</v>
      </c>
    </row>
    <row r="109" spans="1:9" s="5" customFormat="1" x14ac:dyDescent="0.3">
      <c r="A109" s="47" t="s">
        <v>68</v>
      </c>
      <c r="B109" s="39">
        <v>5012</v>
      </c>
      <c r="C109" s="96">
        <v>0</v>
      </c>
      <c r="D109" s="96">
        <v>0</v>
      </c>
      <c r="E109" s="96">
        <f>F109+G109+H109+I109</f>
        <v>0</v>
      </c>
      <c r="F109" s="96">
        <v>0</v>
      </c>
      <c r="G109" s="104">
        <v>0</v>
      </c>
      <c r="H109" s="104">
        <v>0</v>
      </c>
      <c r="I109" s="104">
        <v>0</v>
      </c>
    </row>
    <row r="110" spans="1:9" s="5" customFormat="1" x14ac:dyDescent="0.3">
      <c r="A110" s="148" t="s">
        <v>73</v>
      </c>
      <c r="B110" s="148"/>
      <c r="C110" s="148"/>
      <c r="D110" s="148"/>
      <c r="E110" s="148"/>
      <c r="F110" s="148"/>
      <c r="G110" s="148"/>
      <c r="H110" s="148"/>
      <c r="I110" s="148"/>
    </row>
    <row r="111" spans="1:9" s="5" customFormat="1" x14ac:dyDescent="0.3">
      <c r="A111" s="37" t="s">
        <v>39</v>
      </c>
      <c r="B111" s="44">
        <v>6010</v>
      </c>
      <c r="C111" s="96">
        <f>C112+C113+C114+C115+C116+C117</f>
        <v>816970</v>
      </c>
      <c r="D111" s="96">
        <v>835081.06</v>
      </c>
      <c r="E111" s="96">
        <v>1015959.25</v>
      </c>
      <c r="F111" s="96">
        <v>253989.81</v>
      </c>
      <c r="G111" s="96">
        <v>253989.81</v>
      </c>
      <c r="H111" s="96">
        <v>253989.81</v>
      </c>
      <c r="I111" s="96">
        <v>253989.81</v>
      </c>
    </row>
    <row r="112" spans="1:9" s="5" customFormat="1" x14ac:dyDescent="0.3">
      <c r="A112" s="14" t="s">
        <v>33</v>
      </c>
      <c r="B112" s="39">
        <v>6011</v>
      </c>
      <c r="C112" s="100">
        <f>C81</f>
        <v>42</v>
      </c>
      <c r="D112" s="100">
        <f>D81</f>
        <v>500</v>
      </c>
      <c r="E112" s="141">
        <f>E81</f>
        <v>500</v>
      </c>
      <c r="F112" s="141">
        <v>125</v>
      </c>
      <c r="G112" s="141">
        <v>125</v>
      </c>
      <c r="H112" s="141">
        <v>125</v>
      </c>
      <c r="I112" s="141">
        <v>125</v>
      </c>
    </row>
    <row r="113" spans="1:9" s="5" customFormat="1" x14ac:dyDescent="0.3">
      <c r="A113" s="14" t="s">
        <v>34</v>
      </c>
      <c r="B113" s="39">
        <v>6012</v>
      </c>
      <c r="C113" s="100">
        <v>30503</v>
      </c>
      <c r="D113" s="100">
        <f>D65*0.015</f>
        <v>30165.7965</v>
      </c>
      <c r="E113" s="100">
        <v>112828.81</v>
      </c>
      <c r="F113" s="100">
        <v>28207.200000000001</v>
      </c>
      <c r="G113" s="100">
        <v>28207.200000000001</v>
      </c>
      <c r="H113" s="100">
        <v>28207.200000000001</v>
      </c>
      <c r="I113" s="100">
        <v>28207.200000000001</v>
      </c>
    </row>
    <row r="114" spans="1:9" s="5" customFormat="1" x14ac:dyDescent="0.3">
      <c r="A114" s="14" t="s">
        <v>35</v>
      </c>
      <c r="B114" s="39">
        <v>6013</v>
      </c>
      <c r="C114" s="100">
        <v>0</v>
      </c>
      <c r="D114" s="100">
        <v>0</v>
      </c>
      <c r="E114" s="100">
        <f t="shared" ref="E114:E116" si="13">F114+G114+H114+I114</f>
        <v>0</v>
      </c>
      <c r="F114" s="100">
        <v>0</v>
      </c>
      <c r="G114" s="100">
        <v>0</v>
      </c>
      <c r="H114" s="100">
        <v>0</v>
      </c>
      <c r="I114" s="100">
        <v>0</v>
      </c>
    </row>
    <row r="115" spans="1:9" s="5" customFormat="1" x14ac:dyDescent="0.3">
      <c r="A115" s="14" t="s">
        <v>36</v>
      </c>
      <c r="B115" s="39">
        <v>6014</v>
      </c>
      <c r="C115" s="100">
        <v>366040</v>
      </c>
      <c r="D115" s="100">
        <f>D65*0.18</f>
        <v>361989.55800000002</v>
      </c>
      <c r="E115" s="100">
        <v>406183.7</v>
      </c>
      <c r="F115" s="100">
        <f>F65*0.18</f>
        <v>101545.92359999999</v>
      </c>
      <c r="G115" s="100">
        <f t="shared" ref="G115:H115" si="14">G65*0.18</f>
        <v>101545.92359999999</v>
      </c>
      <c r="H115" s="100">
        <f t="shared" si="14"/>
        <v>101545.92540000001</v>
      </c>
      <c r="I115" s="100">
        <v>101545.93</v>
      </c>
    </row>
    <row r="116" spans="1:9" s="5" customFormat="1" x14ac:dyDescent="0.3">
      <c r="A116" s="11" t="s">
        <v>37</v>
      </c>
      <c r="B116" s="39">
        <v>6015</v>
      </c>
      <c r="C116" s="100">
        <v>420385</v>
      </c>
      <c r="D116" s="100">
        <f>D66</f>
        <v>442425.7</v>
      </c>
      <c r="E116" s="100">
        <f t="shared" si="13"/>
        <v>496446.74</v>
      </c>
      <c r="F116" s="100">
        <f>F66</f>
        <v>124111.69</v>
      </c>
      <c r="G116" s="100">
        <f t="shared" ref="G116:I116" si="15">G66</f>
        <v>124111.69</v>
      </c>
      <c r="H116" s="100">
        <f t="shared" si="15"/>
        <v>124111.67999999999</v>
      </c>
      <c r="I116" s="100">
        <f t="shared" si="15"/>
        <v>124111.67999999999</v>
      </c>
    </row>
    <row r="117" spans="1:9" s="5" customFormat="1" x14ac:dyDescent="0.3">
      <c r="A117" s="14" t="s">
        <v>38</v>
      </c>
      <c r="B117" s="39">
        <v>6016</v>
      </c>
      <c r="C117" s="12">
        <v>0</v>
      </c>
      <c r="D117" s="12">
        <v>0</v>
      </c>
      <c r="E117" s="12">
        <f>F117+G117+H117+I117</f>
        <v>0</v>
      </c>
      <c r="F117" s="12"/>
      <c r="G117" s="10"/>
      <c r="H117" s="10"/>
      <c r="I117" s="10"/>
    </row>
    <row r="118" spans="1:9" ht="22.15" customHeight="1" x14ac:dyDescent="0.3">
      <c r="A118" s="148" t="s">
        <v>74</v>
      </c>
      <c r="B118" s="148"/>
      <c r="C118" s="148"/>
      <c r="D118" s="148"/>
      <c r="E118" s="148"/>
      <c r="F118" s="148"/>
      <c r="G118" s="148"/>
      <c r="H118" s="148"/>
      <c r="I118" s="148"/>
    </row>
    <row r="119" spans="1:9" x14ac:dyDescent="0.3">
      <c r="A119" s="28" t="s">
        <v>59</v>
      </c>
      <c r="B119" s="39">
        <v>7010</v>
      </c>
      <c r="C119" s="136">
        <v>13</v>
      </c>
      <c r="D119" s="136">
        <v>13</v>
      </c>
      <c r="E119" s="136">
        <v>13</v>
      </c>
      <c r="F119" s="48"/>
      <c r="G119" s="48"/>
      <c r="H119" s="48"/>
      <c r="I119" s="48"/>
    </row>
    <row r="120" spans="1:9" x14ac:dyDescent="0.3">
      <c r="A120" s="28" t="s">
        <v>88</v>
      </c>
      <c r="B120" s="39"/>
      <c r="C120" s="48">
        <v>0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</row>
    <row r="121" spans="1:9" s="15" customFormat="1" x14ac:dyDescent="0.3">
      <c r="A121" s="28" t="s">
        <v>46</v>
      </c>
      <c r="B121" s="39">
        <v>7011</v>
      </c>
      <c r="C121" s="100">
        <v>0</v>
      </c>
      <c r="D121" s="100">
        <v>0</v>
      </c>
      <c r="E121" s="100">
        <v>0</v>
      </c>
      <c r="F121" s="100">
        <v>0</v>
      </c>
      <c r="G121" s="100">
        <v>0</v>
      </c>
      <c r="H121" s="100">
        <v>0</v>
      </c>
      <c r="I121" s="100">
        <v>0</v>
      </c>
    </row>
    <row r="122" spans="1:9" x14ac:dyDescent="0.3">
      <c r="A122" s="28" t="s">
        <v>60</v>
      </c>
      <c r="B122" s="39">
        <v>7012</v>
      </c>
      <c r="C122" s="100">
        <v>0</v>
      </c>
      <c r="D122" s="100">
        <v>0</v>
      </c>
      <c r="E122" s="100">
        <v>0</v>
      </c>
      <c r="F122" s="100">
        <v>0</v>
      </c>
      <c r="G122" s="100">
        <v>0</v>
      </c>
      <c r="H122" s="100">
        <v>0</v>
      </c>
      <c r="I122" s="100">
        <v>0</v>
      </c>
    </row>
    <row r="123" spans="1:9" x14ac:dyDescent="0.3">
      <c r="A123" s="28" t="s">
        <v>61</v>
      </c>
      <c r="B123" s="39">
        <v>7013</v>
      </c>
      <c r="C123" s="100">
        <v>0</v>
      </c>
      <c r="D123" s="100">
        <v>0</v>
      </c>
      <c r="E123" s="100">
        <v>0</v>
      </c>
      <c r="F123" s="100">
        <v>0</v>
      </c>
      <c r="G123" s="100">
        <v>0</v>
      </c>
      <c r="H123" s="100">
        <v>0</v>
      </c>
      <c r="I123" s="100">
        <v>0</v>
      </c>
    </row>
    <row r="124" spans="1:9" x14ac:dyDescent="0.3">
      <c r="A124" s="28" t="s">
        <v>62</v>
      </c>
      <c r="B124" s="39">
        <v>7016</v>
      </c>
      <c r="C124" s="100">
        <v>0</v>
      </c>
      <c r="D124" s="100">
        <v>0</v>
      </c>
      <c r="E124" s="100">
        <v>0</v>
      </c>
      <c r="F124" s="100">
        <v>0</v>
      </c>
      <c r="G124" s="100">
        <v>0</v>
      </c>
      <c r="H124" s="100">
        <v>0</v>
      </c>
      <c r="I124" s="100">
        <v>0</v>
      </c>
    </row>
    <row r="125" spans="1:9" s="34" customFormat="1" x14ac:dyDescent="0.3">
      <c r="A125" s="28" t="s">
        <v>63</v>
      </c>
      <c r="B125" s="38">
        <v>7020</v>
      </c>
      <c r="C125" s="96">
        <v>0</v>
      </c>
      <c r="D125" s="96">
        <v>0</v>
      </c>
      <c r="E125" s="96">
        <v>0</v>
      </c>
      <c r="F125" s="96">
        <v>0</v>
      </c>
      <c r="G125" s="96">
        <v>0</v>
      </c>
      <c r="H125" s="96">
        <v>0</v>
      </c>
      <c r="I125" s="96">
        <v>0</v>
      </c>
    </row>
    <row r="126" spans="1:9" x14ac:dyDescent="0.3">
      <c r="A126" s="29"/>
      <c r="B126" s="26"/>
      <c r="C126" s="27"/>
      <c r="D126" s="27"/>
      <c r="E126" s="27"/>
      <c r="F126" s="27"/>
      <c r="G126" s="30"/>
      <c r="H126" s="30"/>
      <c r="I126" s="30"/>
    </row>
    <row r="127" spans="1:9" x14ac:dyDescent="0.3">
      <c r="A127" s="16" t="s">
        <v>13</v>
      </c>
      <c r="B127" s="17"/>
      <c r="C127" s="18"/>
      <c r="D127" s="19"/>
      <c r="E127" s="146" t="s">
        <v>183</v>
      </c>
      <c r="F127" s="146"/>
      <c r="G127" s="20"/>
      <c r="H127" s="21"/>
      <c r="I127" s="21"/>
    </row>
    <row r="128" spans="1:9" x14ac:dyDescent="0.3">
      <c r="A128" s="22"/>
      <c r="B128" s="23"/>
      <c r="C128" s="24" t="s">
        <v>14</v>
      </c>
      <c r="D128" s="142" t="s">
        <v>15</v>
      </c>
      <c r="E128" s="142"/>
      <c r="F128" s="142"/>
    </row>
    <row r="129" spans="1:8" x14ac:dyDescent="0.3">
      <c r="A129" s="22" t="s">
        <v>89</v>
      </c>
      <c r="B129" s="23"/>
      <c r="C129" s="25"/>
      <c r="D129" s="23"/>
      <c r="E129" s="147" t="s">
        <v>211</v>
      </c>
      <c r="F129" s="147"/>
    </row>
    <row r="130" spans="1:8" ht="13.9" customHeight="1" x14ac:dyDescent="0.3">
      <c r="A130" s="22"/>
      <c r="B130" s="23"/>
      <c r="C130" s="24" t="s">
        <v>14</v>
      </c>
      <c r="D130" s="142" t="s">
        <v>15</v>
      </c>
      <c r="E130" s="142"/>
      <c r="F130" s="142"/>
    </row>
    <row r="131" spans="1:8" ht="13.9" customHeight="1" x14ac:dyDescent="0.3"/>
    <row r="132" spans="1:8" ht="13.9" customHeight="1" x14ac:dyDescent="0.3"/>
    <row r="133" spans="1:8" x14ac:dyDescent="0.3">
      <c r="A133" s="1"/>
      <c r="B133" s="1"/>
      <c r="C133" s="2"/>
      <c r="D133" s="2"/>
      <c r="E133" s="2"/>
      <c r="F133" s="2"/>
      <c r="G133" s="2"/>
      <c r="H133" s="2"/>
    </row>
    <row r="134" spans="1:8" x14ac:dyDescent="0.3">
      <c r="A134" s="1"/>
      <c r="B134" s="1"/>
      <c r="C134" s="2"/>
      <c r="D134" s="2"/>
      <c r="E134" s="2"/>
      <c r="F134" s="2"/>
      <c r="G134" s="2"/>
      <c r="H134" s="2"/>
    </row>
    <row r="135" spans="1:8" x14ac:dyDescent="0.3">
      <c r="A135" s="1"/>
      <c r="B135" s="1"/>
      <c r="C135" s="2"/>
      <c r="D135" s="2"/>
      <c r="E135" s="2"/>
      <c r="F135" s="2"/>
      <c r="G135" s="2"/>
      <c r="H135" s="2"/>
    </row>
    <row r="136" spans="1:8" x14ac:dyDescent="0.3">
      <c r="A136" s="1"/>
      <c r="B136" s="1"/>
      <c r="C136" s="2"/>
      <c r="D136" s="2"/>
      <c r="E136" s="2"/>
      <c r="F136" s="2"/>
      <c r="G136" s="2"/>
      <c r="H136" s="2"/>
    </row>
    <row r="137" spans="1:8" x14ac:dyDescent="0.3">
      <c r="A137" s="1"/>
      <c r="B137" s="1"/>
      <c r="C137" s="2"/>
      <c r="D137" s="2"/>
      <c r="E137" s="2"/>
      <c r="F137" s="2"/>
      <c r="G137" s="2"/>
      <c r="H137" s="2"/>
    </row>
    <row r="138" spans="1:8" x14ac:dyDescent="0.3">
      <c r="A138" s="1"/>
      <c r="B138" s="1"/>
      <c r="C138" s="2"/>
      <c r="D138" s="2"/>
      <c r="E138" s="2"/>
      <c r="F138" s="2"/>
      <c r="G138" s="2"/>
      <c r="H138" s="2"/>
    </row>
  </sheetData>
  <mergeCells count="44">
    <mergeCell ref="G14:I14"/>
    <mergeCell ref="H15:I15"/>
    <mergeCell ref="C17:G17"/>
    <mergeCell ref="C18:G18"/>
    <mergeCell ref="C19:G19"/>
    <mergeCell ref="C16:G16"/>
    <mergeCell ref="C24:G24"/>
    <mergeCell ref="C25:G25"/>
    <mergeCell ref="C28:G28"/>
    <mergeCell ref="C26:G26"/>
    <mergeCell ref="C27:G27"/>
    <mergeCell ref="C21:G21"/>
    <mergeCell ref="C22:G22"/>
    <mergeCell ref="C23:D23"/>
    <mergeCell ref="E23:G23"/>
    <mergeCell ref="C20:G20"/>
    <mergeCell ref="F35:I35"/>
    <mergeCell ref="D5:I5"/>
    <mergeCell ref="D4:I4"/>
    <mergeCell ref="D2:I2"/>
    <mergeCell ref="A32:I32"/>
    <mergeCell ref="D7:I7"/>
    <mergeCell ref="A31:I31"/>
    <mergeCell ref="A30:I30"/>
    <mergeCell ref="D6:I6"/>
    <mergeCell ref="A35:A36"/>
    <mergeCell ref="B35:B36"/>
    <mergeCell ref="C35:C36"/>
    <mergeCell ref="D35:D36"/>
    <mergeCell ref="E35:E36"/>
    <mergeCell ref="A33:I33"/>
    <mergeCell ref="A29:I29"/>
    <mergeCell ref="D130:F130"/>
    <mergeCell ref="A38:I38"/>
    <mergeCell ref="E127:F127"/>
    <mergeCell ref="D128:F128"/>
    <mergeCell ref="E129:F129"/>
    <mergeCell ref="A39:I39"/>
    <mergeCell ref="A64:I64"/>
    <mergeCell ref="A118:I118"/>
    <mergeCell ref="A84:I84"/>
    <mergeCell ref="A95:I95"/>
    <mergeCell ref="A110:I110"/>
    <mergeCell ref="A106:I106"/>
  </mergeCells>
  <pageMargins left="0.43307086614173229" right="0" top="0" bottom="0.15748031496062992" header="0" footer="0"/>
  <pageSetup paperSize="9" scale="4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topLeftCell="A22" zoomScale="71" zoomScaleNormal="71" workbookViewId="0">
      <selection activeCell="P32" sqref="P32"/>
    </sheetView>
  </sheetViews>
  <sheetFormatPr defaultColWidth="9.140625" defaultRowHeight="18.75" x14ac:dyDescent="0.25"/>
  <cols>
    <col min="1" max="1" width="52.5703125" style="62" customWidth="1"/>
    <col min="2" max="2" width="19" style="77" customWidth="1"/>
    <col min="3" max="3" width="6.28515625" style="62" customWidth="1"/>
    <col min="4" max="7" width="9.140625" style="62"/>
    <col min="8" max="8" width="18.28515625" style="62" customWidth="1"/>
    <col min="9" max="12" width="9.140625" style="62"/>
    <col min="13" max="13" width="15.7109375" style="62" customWidth="1"/>
    <col min="14" max="14" width="12.5703125" style="62" customWidth="1"/>
    <col min="15" max="15" width="12" style="62" customWidth="1"/>
    <col min="16" max="16" width="9.140625" style="62"/>
    <col min="17" max="17" width="9.28515625" style="62" bestFit="1" customWidth="1"/>
    <col min="18" max="18" width="9.7109375" style="62" bestFit="1" customWidth="1"/>
    <col min="19" max="19" width="9.140625" style="62"/>
    <col min="20" max="20" width="9.7109375" style="62" bestFit="1" customWidth="1"/>
    <col min="21" max="21" width="11" style="62" bestFit="1" customWidth="1"/>
    <col min="22" max="16384" width="9.140625" style="62"/>
  </cols>
  <sheetData>
    <row r="1" spans="1:17" x14ac:dyDescent="0.25">
      <c r="A1" s="189" t="s">
        <v>133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7" x14ac:dyDescent="0.25">
      <c r="A2" s="189" t="s">
        <v>205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1:17" ht="20.25" x14ac:dyDescent="0.25">
      <c r="A3" s="190" t="s">
        <v>148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</row>
    <row r="4" spans="1:17" x14ac:dyDescent="0.25">
      <c r="A4" s="191" t="s">
        <v>134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</row>
    <row r="5" spans="1:17" x14ac:dyDescent="0.25">
      <c r="A5" s="192" t="s">
        <v>135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</row>
    <row r="6" spans="1:17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7" x14ac:dyDescent="0.25">
      <c r="A7" s="193" t="s">
        <v>136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</row>
    <row r="8" spans="1:17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1:17" s="65" customFormat="1" ht="123.75" customHeight="1" x14ac:dyDescent="0.25">
      <c r="A9" s="194" t="s">
        <v>137</v>
      </c>
      <c r="B9" s="194"/>
      <c r="C9" s="194"/>
      <c r="D9" s="195" t="s">
        <v>206</v>
      </c>
      <c r="E9" s="195"/>
      <c r="F9" s="195" t="s">
        <v>207</v>
      </c>
      <c r="G9" s="195"/>
      <c r="H9" s="130" t="s">
        <v>208</v>
      </c>
      <c r="I9" s="188" t="s">
        <v>138</v>
      </c>
      <c r="J9" s="188"/>
      <c r="K9" s="188" t="s">
        <v>139</v>
      </c>
      <c r="L9" s="188"/>
    </row>
    <row r="10" spans="1:17" s="65" customFormat="1" x14ac:dyDescent="0.25">
      <c r="A10" s="194">
        <v>1</v>
      </c>
      <c r="B10" s="194"/>
      <c r="C10" s="194"/>
      <c r="D10" s="188">
        <v>2</v>
      </c>
      <c r="E10" s="188"/>
      <c r="F10" s="188">
        <v>3</v>
      </c>
      <c r="G10" s="188"/>
      <c r="H10" s="131">
        <v>4</v>
      </c>
      <c r="I10" s="188">
        <v>5</v>
      </c>
      <c r="J10" s="188"/>
      <c r="K10" s="188">
        <v>6</v>
      </c>
      <c r="L10" s="188"/>
    </row>
    <row r="11" spans="1:17" s="65" customFormat="1" ht="64.5" customHeight="1" x14ac:dyDescent="0.25">
      <c r="A11" s="198" t="s">
        <v>140</v>
      </c>
      <c r="B11" s="199"/>
      <c r="C11" s="200"/>
      <c r="D11" s="201">
        <f>SUM(D12:E15)</f>
        <v>13</v>
      </c>
      <c r="E11" s="202"/>
      <c r="F11" s="201">
        <f>SUM(F12:F17)</f>
        <v>13</v>
      </c>
      <c r="G11" s="202"/>
      <c r="H11" s="135">
        <f>SUM(H12:H17)</f>
        <v>13</v>
      </c>
      <c r="I11" s="203">
        <f>H11/F11*100</f>
        <v>100</v>
      </c>
      <c r="J11" s="204"/>
      <c r="K11" s="196">
        <f t="shared" ref="K11:K14" si="0">H11/F11*100</f>
        <v>100</v>
      </c>
      <c r="L11" s="197"/>
      <c r="N11" s="127"/>
    </row>
    <row r="12" spans="1:17" s="65" customFormat="1" x14ac:dyDescent="0.25">
      <c r="A12" s="205" t="s">
        <v>141</v>
      </c>
      <c r="B12" s="206"/>
      <c r="C12" s="207"/>
      <c r="D12" s="208">
        <v>2</v>
      </c>
      <c r="E12" s="209"/>
      <c r="F12" s="210">
        <v>2</v>
      </c>
      <c r="G12" s="211"/>
      <c r="H12" s="132">
        <v>2</v>
      </c>
      <c r="I12" s="203">
        <f>H12/F12*100</f>
        <v>100</v>
      </c>
      <c r="J12" s="204"/>
      <c r="K12" s="196">
        <f t="shared" si="0"/>
        <v>100</v>
      </c>
      <c r="L12" s="197"/>
    </row>
    <row r="13" spans="1:17" s="65" customFormat="1" x14ac:dyDescent="0.25">
      <c r="A13" s="205" t="s">
        <v>142</v>
      </c>
      <c r="B13" s="206"/>
      <c r="C13" s="207"/>
      <c r="D13" s="208">
        <v>6</v>
      </c>
      <c r="E13" s="209"/>
      <c r="F13" s="210">
        <v>6</v>
      </c>
      <c r="G13" s="211"/>
      <c r="H13" s="132">
        <v>6</v>
      </c>
      <c r="I13" s="203">
        <f>H13/F13*100</f>
        <v>100</v>
      </c>
      <c r="J13" s="204"/>
      <c r="K13" s="196">
        <f t="shared" si="0"/>
        <v>100</v>
      </c>
      <c r="L13" s="197"/>
    </row>
    <row r="14" spans="1:17" s="65" customFormat="1" x14ac:dyDescent="0.25">
      <c r="A14" s="205" t="s">
        <v>143</v>
      </c>
      <c r="B14" s="206"/>
      <c r="C14" s="207"/>
      <c r="D14" s="208">
        <v>2</v>
      </c>
      <c r="E14" s="209"/>
      <c r="F14" s="210">
        <v>2</v>
      </c>
      <c r="G14" s="211"/>
      <c r="H14" s="132">
        <v>2</v>
      </c>
      <c r="I14" s="203">
        <f>H14/F14*100</f>
        <v>100</v>
      </c>
      <c r="J14" s="204"/>
      <c r="K14" s="196">
        <f t="shared" si="0"/>
        <v>100</v>
      </c>
      <c r="L14" s="197"/>
    </row>
    <row r="15" spans="1:17" s="65" customFormat="1" x14ac:dyDescent="0.25">
      <c r="A15" s="205" t="s">
        <v>144</v>
      </c>
      <c r="B15" s="206"/>
      <c r="C15" s="207"/>
      <c r="D15" s="208">
        <v>3</v>
      </c>
      <c r="E15" s="209"/>
      <c r="F15" s="210">
        <v>3</v>
      </c>
      <c r="G15" s="211"/>
      <c r="H15" s="132">
        <v>3</v>
      </c>
      <c r="I15" s="203">
        <f>H15/F15*100</f>
        <v>100</v>
      </c>
      <c r="J15" s="204"/>
      <c r="K15" s="196">
        <f>H15/F15*100</f>
        <v>100</v>
      </c>
      <c r="L15" s="197"/>
    </row>
    <row r="16" spans="1:17" s="65" customFormat="1" x14ac:dyDescent="0.25">
      <c r="A16" s="217"/>
      <c r="B16" s="218"/>
      <c r="C16" s="219"/>
      <c r="D16" s="220"/>
      <c r="E16" s="221"/>
      <c r="F16" s="220"/>
      <c r="G16" s="221"/>
      <c r="H16" s="129"/>
      <c r="I16" s="215"/>
      <c r="J16" s="216"/>
      <c r="K16" s="215"/>
      <c r="L16" s="216"/>
      <c r="Q16" s="66"/>
    </row>
    <row r="17" spans="1:21" s="65" customFormat="1" x14ac:dyDescent="0.25">
      <c r="A17" s="222"/>
      <c r="B17" s="223"/>
      <c r="C17" s="224"/>
      <c r="D17" s="220"/>
      <c r="E17" s="221"/>
      <c r="F17" s="220"/>
      <c r="G17" s="221"/>
      <c r="H17" s="129"/>
      <c r="I17" s="215"/>
      <c r="J17" s="216"/>
      <c r="K17" s="215"/>
      <c r="L17" s="216"/>
    </row>
    <row r="18" spans="1:21" x14ac:dyDescent="0.3">
      <c r="A18" s="67"/>
      <c r="B18" s="67"/>
      <c r="C18" s="67"/>
      <c r="D18" s="68"/>
      <c r="E18" s="68"/>
      <c r="F18" s="68"/>
      <c r="G18" s="68"/>
      <c r="H18" s="68"/>
      <c r="I18" s="68"/>
      <c r="J18" s="68"/>
      <c r="K18" s="68"/>
      <c r="L18" s="68"/>
    </row>
    <row r="19" spans="1:21" x14ac:dyDescent="0.25">
      <c r="A19" s="175"/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</row>
    <row r="20" spans="1:21" ht="93" customHeight="1" x14ac:dyDescent="0.25">
      <c r="A20" s="194" t="s">
        <v>137</v>
      </c>
      <c r="B20" s="194"/>
      <c r="C20" s="194"/>
      <c r="D20" s="195" t="s">
        <v>206</v>
      </c>
      <c r="E20" s="195"/>
      <c r="F20" s="195" t="s">
        <v>209</v>
      </c>
      <c r="G20" s="195"/>
      <c r="H20" s="130" t="s">
        <v>208</v>
      </c>
      <c r="I20" s="188" t="s">
        <v>138</v>
      </c>
      <c r="J20" s="188"/>
      <c r="K20" s="188" t="s">
        <v>139</v>
      </c>
      <c r="L20" s="188"/>
    </row>
    <row r="21" spans="1:21" ht="49.5" customHeight="1" x14ac:dyDescent="0.25">
      <c r="A21" s="225" t="s">
        <v>159</v>
      </c>
      <c r="B21" s="226"/>
      <c r="C21" s="226"/>
      <c r="D21" s="170">
        <f>D22+D23+D24+D25+D26+D27</f>
        <v>2033553.6400000001</v>
      </c>
      <c r="E21" s="170"/>
      <c r="F21" s="170">
        <v>2011053.1</v>
      </c>
      <c r="G21" s="170"/>
      <c r="H21" s="133">
        <v>2256576.1</v>
      </c>
      <c r="I21" s="170">
        <f>H21/F21*100</f>
        <v>112.20867812988131</v>
      </c>
      <c r="J21" s="170"/>
      <c r="K21" s="170">
        <f t="shared" ref="K21:K24" si="1">H21/F21*100</f>
        <v>112.20867812988131</v>
      </c>
      <c r="L21" s="170"/>
      <c r="N21" s="127"/>
      <c r="O21" s="93"/>
      <c r="Q21" s="92"/>
      <c r="R21" s="92"/>
      <c r="T21" s="92"/>
      <c r="U21" s="92"/>
    </row>
    <row r="22" spans="1:21" x14ac:dyDescent="0.3">
      <c r="A22" s="176" t="s">
        <v>160</v>
      </c>
      <c r="B22" s="176"/>
      <c r="C22" s="176"/>
      <c r="D22" s="170">
        <v>0</v>
      </c>
      <c r="E22" s="170"/>
      <c r="F22" s="170">
        <v>0</v>
      </c>
      <c r="G22" s="170"/>
      <c r="H22" s="133">
        <v>0</v>
      </c>
      <c r="I22" s="170">
        <v>0</v>
      </c>
      <c r="J22" s="170"/>
      <c r="K22" s="170">
        <v>0</v>
      </c>
      <c r="L22" s="170"/>
      <c r="Q22" s="92"/>
      <c r="R22" s="92"/>
      <c r="T22" s="92"/>
      <c r="U22" s="92"/>
    </row>
    <row r="23" spans="1:21" x14ac:dyDescent="0.25">
      <c r="A23" s="167" t="s">
        <v>161</v>
      </c>
      <c r="B23" s="167"/>
      <c r="C23" s="167"/>
      <c r="D23" s="170">
        <v>0</v>
      </c>
      <c r="E23" s="170"/>
      <c r="F23" s="170">
        <v>0</v>
      </c>
      <c r="G23" s="170"/>
      <c r="H23" s="133">
        <v>0</v>
      </c>
      <c r="I23" s="170">
        <v>0</v>
      </c>
      <c r="J23" s="170"/>
      <c r="K23" s="170">
        <v>0</v>
      </c>
      <c r="L23" s="170"/>
      <c r="Q23" s="92"/>
      <c r="R23" s="92"/>
      <c r="T23" s="92"/>
      <c r="U23" s="92"/>
    </row>
    <row r="24" spans="1:21" x14ac:dyDescent="0.25">
      <c r="A24" s="167" t="s">
        <v>162</v>
      </c>
      <c r="B24" s="167"/>
      <c r="C24" s="167"/>
      <c r="D24" s="170">
        <v>570716.67000000004</v>
      </c>
      <c r="E24" s="170"/>
      <c r="F24" s="168">
        <v>539040</v>
      </c>
      <c r="G24" s="169"/>
      <c r="H24" s="134">
        <v>600420.75</v>
      </c>
      <c r="I24" s="170">
        <f>H24/F24*100</f>
        <v>111.38704919857526</v>
      </c>
      <c r="J24" s="170"/>
      <c r="K24" s="170">
        <f t="shared" si="1"/>
        <v>111.38704919857526</v>
      </c>
      <c r="L24" s="170"/>
      <c r="Q24" s="92"/>
      <c r="R24" s="92"/>
      <c r="T24" s="92"/>
      <c r="U24" s="92"/>
    </row>
    <row r="25" spans="1:21" x14ac:dyDescent="0.25">
      <c r="A25" s="167" t="s">
        <v>163</v>
      </c>
      <c r="B25" s="167"/>
      <c r="C25" s="167"/>
      <c r="D25" s="170">
        <v>911466.17</v>
      </c>
      <c r="E25" s="170"/>
      <c r="F25" s="171">
        <v>922229.2</v>
      </c>
      <c r="G25" s="172"/>
      <c r="H25" s="133">
        <v>983609.95</v>
      </c>
      <c r="I25" s="170">
        <f t="shared" ref="I25" si="2">H25/F25*100</f>
        <v>106.65569361716155</v>
      </c>
      <c r="J25" s="170"/>
      <c r="K25" s="170">
        <f>H25/F25*100</f>
        <v>106.65569361716155</v>
      </c>
      <c r="L25" s="170"/>
      <c r="Q25" s="92"/>
      <c r="R25" s="92"/>
      <c r="T25" s="92"/>
      <c r="U25" s="92"/>
    </row>
    <row r="26" spans="1:21" x14ac:dyDescent="0.25">
      <c r="A26" s="167" t="s">
        <v>164</v>
      </c>
      <c r="B26" s="167"/>
      <c r="C26" s="167"/>
      <c r="D26" s="170">
        <v>156964.01</v>
      </c>
      <c r="E26" s="170"/>
      <c r="F26" s="168">
        <v>149186</v>
      </c>
      <c r="G26" s="169"/>
      <c r="H26" s="134">
        <v>210566.75</v>
      </c>
      <c r="I26" s="170">
        <f>H26/F26*100</f>
        <v>141.14377354443445</v>
      </c>
      <c r="J26" s="170"/>
      <c r="K26" s="170">
        <f t="shared" ref="K26:K27" si="3">H26/F26*100</f>
        <v>141.14377354443445</v>
      </c>
      <c r="L26" s="170"/>
      <c r="Q26" s="92"/>
      <c r="R26" s="92"/>
      <c r="T26" s="92"/>
      <c r="U26" s="92"/>
    </row>
    <row r="27" spans="1:21" x14ac:dyDescent="0.3">
      <c r="A27" s="176" t="s">
        <v>165</v>
      </c>
      <c r="B27" s="176"/>
      <c r="C27" s="176"/>
      <c r="D27" s="170">
        <v>394406.79</v>
      </c>
      <c r="E27" s="170"/>
      <c r="F27" s="171">
        <v>400597.9</v>
      </c>
      <c r="G27" s="172"/>
      <c r="H27" s="133">
        <v>461978.65</v>
      </c>
      <c r="I27" s="170">
        <f>H27/F27*100</f>
        <v>115.32228451522086</v>
      </c>
      <c r="J27" s="170"/>
      <c r="K27" s="170">
        <f t="shared" si="3"/>
        <v>115.32228451522086</v>
      </c>
      <c r="L27" s="170"/>
      <c r="Q27" s="92"/>
      <c r="R27" s="92"/>
      <c r="T27" s="92"/>
      <c r="U27" s="92"/>
    </row>
    <row r="28" spans="1:21" x14ac:dyDescent="0.3">
      <c r="A28" s="67"/>
      <c r="B28" s="67"/>
      <c r="C28" s="67"/>
      <c r="D28" s="68"/>
      <c r="E28" s="68"/>
      <c r="F28" s="68"/>
      <c r="G28" s="68"/>
      <c r="H28" s="68"/>
      <c r="I28" s="68"/>
      <c r="J28" s="68"/>
      <c r="K28" s="68"/>
      <c r="L28" s="68"/>
    </row>
    <row r="29" spans="1:21" x14ac:dyDescent="0.25">
      <c r="A29" s="175"/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</row>
    <row r="30" spans="1:21" x14ac:dyDescent="0.25">
      <c r="A30" s="68"/>
      <c r="B30" s="68"/>
      <c r="C30" s="68"/>
      <c r="D30" s="68"/>
      <c r="E30" s="68"/>
      <c r="F30" s="68"/>
      <c r="G30" s="68"/>
    </row>
    <row r="31" spans="1:21" x14ac:dyDescent="0.3">
      <c r="A31" s="67"/>
      <c r="B31" s="67"/>
      <c r="C31" s="67"/>
      <c r="D31" s="68"/>
      <c r="E31" s="68"/>
      <c r="F31" s="68"/>
      <c r="G31" s="68"/>
      <c r="H31" s="68"/>
      <c r="I31" s="68"/>
      <c r="J31" s="68"/>
      <c r="K31" s="68"/>
      <c r="L31" s="68"/>
    </row>
    <row r="32" spans="1:21" x14ac:dyDescent="0.25">
      <c r="A32" s="175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</row>
    <row r="33" spans="1:17" x14ac:dyDescent="0.25">
      <c r="A33" s="68"/>
      <c r="B33" s="68"/>
      <c r="C33" s="68"/>
      <c r="D33" s="68"/>
      <c r="E33" s="68"/>
      <c r="F33" s="68"/>
      <c r="G33" s="68"/>
    </row>
    <row r="34" spans="1:17" s="69" customFormat="1" x14ac:dyDescent="0.25">
      <c r="A34" s="178" t="s">
        <v>149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</row>
    <row r="35" spans="1:17" s="69" customFormat="1" x14ac:dyDescent="0.25">
      <c r="B35" s="70"/>
    </row>
    <row r="36" spans="1:17" s="69" customFormat="1" ht="113.45" customHeight="1" x14ac:dyDescent="0.25">
      <c r="A36" s="71" t="s">
        <v>145</v>
      </c>
      <c r="B36" s="179" t="s">
        <v>146</v>
      </c>
      <c r="C36" s="180"/>
      <c r="D36" s="180"/>
      <c r="E36" s="180"/>
      <c r="F36" s="180"/>
      <c r="G36" s="181"/>
      <c r="H36" s="180" t="s">
        <v>147</v>
      </c>
      <c r="I36" s="180"/>
      <c r="J36" s="180"/>
      <c r="K36" s="180"/>
      <c r="L36" s="181"/>
      <c r="M36" s="173" t="s">
        <v>158</v>
      </c>
      <c r="N36" s="173"/>
      <c r="O36" s="173"/>
    </row>
    <row r="37" spans="1:17" s="69" customFormat="1" x14ac:dyDescent="0.25">
      <c r="A37" s="71">
        <v>1</v>
      </c>
      <c r="B37" s="179">
        <v>2</v>
      </c>
      <c r="C37" s="180"/>
      <c r="D37" s="180"/>
      <c r="E37" s="180"/>
      <c r="F37" s="180"/>
      <c r="G37" s="181"/>
      <c r="H37" s="180">
        <v>3</v>
      </c>
      <c r="I37" s="180"/>
      <c r="J37" s="180"/>
      <c r="K37" s="180"/>
      <c r="L37" s="181"/>
      <c r="M37" s="174">
        <v>4</v>
      </c>
      <c r="N37" s="174"/>
      <c r="O37" s="174"/>
    </row>
    <row r="38" spans="1:17" s="69" customFormat="1" x14ac:dyDescent="0.25">
      <c r="A38" s="213" t="s">
        <v>188</v>
      </c>
      <c r="B38" s="177" t="s">
        <v>150</v>
      </c>
      <c r="C38" s="177"/>
      <c r="D38" s="177"/>
      <c r="E38" s="177"/>
      <c r="F38" s="177"/>
      <c r="G38" s="177"/>
      <c r="H38" s="177" t="s">
        <v>182</v>
      </c>
      <c r="I38" s="177"/>
      <c r="J38" s="177"/>
      <c r="K38" s="177"/>
      <c r="L38" s="177"/>
      <c r="M38" s="182" t="s">
        <v>198</v>
      </c>
      <c r="N38" s="183"/>
      <c r="O38" s="184"/>
    </row>
    <row r="39" spans="1:17" s="69" customFormat="1" x14ac:dyDescent="0.25">
      <c r="A39" s="214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85"/>
      <c r="N39" s="186"/>
      <c r="O39" s="187"/>
    </row>
    <row r="40" spans="1:17" s="69" customFormat="1" x14ac:dyDescent="0.25">
      <c r="A40" s="177" t="s">
        <v>188</v>
      </c>
      <c r="B40" s="177" t="s">
        <v>151</v>
      </c>
      <c r="C40" s="177"/>
      <c r="D40" s="177"/>
      <c r="E40" s="177"/>
      <c r="F40" s="177"/>
      <c r="G40" s="177"/>
      <c r="H40" s="177" t="s">
        <v>182</v>
      </c>
      <c r="I40" s="177"/>
      <c r="J40" s="177"/>
      <c r="K40" s="177"/>
      <c r="L40" s="177"/>
      <c r="M40" s="174">
        <v>0</v>
      </c>
      <c r="N40" s="174"/>
      <c r="O40" s="174"/>
    </row>
    <row r="41" spans="1:17" s="69" customFormat="1" x14ac:dyDescent="0.25">
      <c r="A41" s="177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4"/>
      <c r="N41" s="174"/>
      <c r="O41" s="174"/>
      <c r="Q41" s="126"/>
    </row>
    <row r="42" spans="1:17" s="69" customFormat="1" ht="27" x14ac:dyDescent="0.25">
      <c r="A42" s="72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</row>
    <row r="43" spans="1:17" s="69" customFormat="1" x14ac:dyDescent="0.25">
      <c r="A43" s="74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</row>
    <row r="44" spans="1:17" s="69" customFormat="1" x14ac:dyDescent="0.25">
      <c r="A44" s="212"/>
      <c r="B44" s="212"/>
      <c r="C44" s="212"/>
      <c r="D44" s="212"/>
      <c r="E44" s="212"/>
      <c r="F44" s="212"/>
      <c r="G44" s="212"/>
      <c r="H44" s="212"/>
    </row>
    <row r="45" spans="1:17" s="69" customFormat="1" x14ac:dyDescent="0.25">
      <c r="B45" s="70"/>
      <c r="C45" s="76"/>
      <c r="D45" s="76"/>
      <c r="E45" s="76"/>
    </row>
    <row r="46" spans="1:17" s="69" customFormat="1" x14ac:dyDescent="0.25">
      <c r="B46" s="70"/>
      <c r="C46" s="76"/>
      <c r="D46" s="76"/>
      <c r="E46" s="76"/>
    </row>
    <row r="47" spans="1:17" x14ac:dyDescent="0.25">
      <c r="C47" s="78"/>
      <c r="D47" s="78"/>
      <c r="E47" s="78"/>
    </row>
    <row r="48" spans="1:17" x14ac:dyDescent="0.25">
      <c r="C48" s="78"/>
      <c r="D48" s="78"/>
      <c r="E48" s="78"/>
    </row>
    <row r="49" spans="3:5" x14ac:dyDescent="0.25">
      <c r="C49" s="78"/>
      <c r="D49" s="78"/>
      <c r="E49" s="78"/>
    </row>
    <row r="50" spans="3:5" x14ac:dyDescent="0.25">
      <c r="C50" s="78"/>
      <c r="D50" s="78"/>
      <c r="E50" s="78"/>
    </row>
    <row r="51" spans="3:5" x14ac:dyDescent="0.25">
      <c r="C51" s="78"/>
      <c r="D51" s="78"/>
      <c r="E51" s="78"/>
    </row>
    <row r="52" spans="3:5" x14ac:dyDescent="0.25">
      <c r="C52" s="78"/>
      <c r="D52" s="78"/>
      <c r="E52" s="78"/>
    </row>
    <row r="53" spans="3:5" x14ac:dyDescent="0.25">
      <c r="C53" s="78"/>
      <c r="D53" s="78"/>
      <c r="E53" s="78"/>
    </row>
    <row r="54" spans="3:5" x14ac:dyDescent="0.25">
      <c r="C54" s="78"/>
      <c r="D54" s="78"/>
      <c r="E54" s="78"/>
    </row>
  </sheetData>
  <mergeCells count="110">
    <mergeCell ref="A44:H44"/>
    <mergeCell ref="B40:G41"/>
    <mergeCell ref="H40:L41"/>
    <mergeCell ref="A38:A39"/>
    <mergeCell ref="K17:L17"/>
    <mergeCell ref="A16:C16"/>
    <mergeCell ref="D16:E16"/>
    <mergeCell ref="F16:G16"/>
    <mergeCell ref="I16:J16"/>
    <mergeCell ref="K16:L16"/>
    <mergeCell ref="A17:C17"/>
    <mergeCell ref="D17:E17"/>
    <mergeCell ref="F17:G17"/>
    <mergeCell ref="I17:J17"/>
    <mergeCell ref="A19:L19"/>
    <mergeCell ref="B38:G39"/>
    <mergeCell ref="H38:L39"/>
    <mergeCell ref="I20:J20"/>
    <mergeCell ref="K20:L20"/>
    <mergeCell ref="A21:C21"/>
    <mergeCell ref="A22:C22"/>
    <mergeCell ref="A20:C20"/>
    <mergeCell ref="D20:E20"/>
    <mergeCell ref="F20:G20"/>
    <mergeCell ref="A14:C14"/>
    <mergeCell ref="D14:E14"/>
    <mergeCell ref="F14:G14"/>
    <mergeCell ref="I14:J14"/>
    <mergeCell ref="K14:L14"/>
    <mergeCell ref="A15:C15"/>
    <mergeCell ref="D15:E15"/>
    <mergeCell ref="F15:G15"/>
    <mergeCell ref="I15:J15"/>
    <mergeCell ref="A23:C23"/>
    <mergeCell ref="F21:G21"/>
    <mergeCell ref="I21:J21"/>
    <mergeCell ref="K13:L13"/>
    <mergeCell ref="A12:C12"/>
    <mergeCell ref="D12:E12"/>
    <mergeCell ref="F12:G12"/>
    <mergeCell ref="I12:J12"/>
    <mergeCell ref="K12:L12"/>
    <mergeCell ref="A13:C13"/>
    <mergeCell ref="D13:E13"/>
    <mergeCell ref="F13:G13"/>
    <mergeCell ref="I13:J13"/>
    <mergeCell ref="I22:J22"/>
    <mergeCell ref="K22:L22"/>
    <mergeCell ref="D23:E23"/>
    <mergeCell ref="F23:G23"/>
    <mergeCell ref="K15:L15"/>
    <mergeCell ref="I23:J23"/>
    <mergeCell ref="K23:L23"/>
    <mergeCell ref="K21:L21"/>
    <mergeCell ref="F22:G22"/>
    <mergeCell ref="D21:E21"/>
    <mergeCell ref="D22:E22"/>
    <mergeCell ref="K11:L11"/>
    <mergeCell ref="A10:C10"/>
    <mergeCell ref="D10:E10"/>
    <mergeCell ref="F10:G10"/>
    <mergeCell ref="I10:J10"/>
    <mergeCell ref="K10:L10"/>
    <mergeCell ref="A11:C11"/>
    <mergeCell ref="D11:E11"/>
    <mergeCell ref="F11:G11"/>
    <mergeCell ref="I11:J11"/>
    <mergeCell ref="K9:L9"/>
    <mergeCell ref="A1:L1"/>
    <mergeCell ref="A2:L2"/>
    <mergeCell ref="A3:L3"/>
    <mergeCell ref="A4:L4"/>
    <mergeCell ref="A5:L5"/>
    <mergeCell ref="A7:L7"/>
    <mergeCell ref="A9:C9"/>
    <mergeCell ref="D9:E9"/>
    <mergeCell ref="F9:G9"/>
    <mergeCell ref="I9:J9"/>
    <mergeCell ref="F26:G26"/>
    <mergeCell ref="I26:J26"/>
    <mergeCell ref="K26:L26"/>
    <mergeCell ref="M36:O36"/>
    <mergeCell ref="M37:O37"/>
    <mergeCell ref="M40:O41"/>
    <mergeCell ref="A29:L29"/>
    <mergeCell ref="D27:E27"/>
    <mergeCell ref="F27:G27"/>
    <mergeCell ref="I27:J27"/>
    <mergeCell ref="K27:L27"/>
    <mergeCell ref="A26:C26"/>
    <mergeCell ref="A27:C27"/>
    <mergeCell ref="D26:E26"/>
    <mergeCell ref="A40:A41"/>
    <mergeCell ref="A32:L32"/>
    <mergeCell ref="A34:L34"/>
    <mergeCell ref="B36:G36"/>
    <mergeCell ref="H36:L36"/>
    <mergeCell ref="B37:G37"/>
    <mergeCell ref="H37:L37"/>
    <mergeCell ref="M38:O39"/>
    <mergeCell ref="A24:C24"/>
    <mergeCell ref="A25:C25"/>
    <mergeCell ref="F24:G24"/>
    <mergeCell ref="I24:J24"/>
    <mergeCell ref="K24:L24"/>
    <mergeCell ref="D25:E25"/>
    <mergeCell ref="F25:G25"/>
    <mergeCell ref="I25:J25"/>
    <mergeCell ref="K25:L25"/>
    <mergeCell ref="D24:E24"/>
  </mergeCells>
  <pageMargins left="0.7" right="0.7" top="0.75" bottom="0.75" header="0.3" footer="0.3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opLeftCell="B1" workbookViewId="0">
      <selection activeCell="H10" sqref="H10"/>
    </sheetView>
  </sheetViews>
  <sheetFormatPr defaultRowHeight="15" x14ac:dyDescent="0.25"/>
  <cols>
    <col min="2" max="2" width="39.42578125" customWidth="1"/>
    <col min="3" max="3" width="20.7109375" customWidth="1"/>
    <col min="4" max="4" width="18.85546875" customWidth="1"/>
    <col min="5" max="5" width="19" customWidth="1"/>
    <col min="6" max="6" width="18.42578125" customWidth="1"/>
    <col min="7" max="7" width="18.28515625" customWidth="1"/>
    <col min="8" max="8" width="13.42578125" customWidth="1"/>
    <col min="9" max="9" width="12.28515625" customWidth="1"/>
    <col min="12" max="12" width="9.5703125" bestFit="1" customWidth="1"/>
  </cols>
  <sheetData>
    <row r="1" spans="1:13" x14ac:dyDescent="0.25">
      <c r="B1" s="227" t="s">
        <v>210</v>
      </c>
      <c r="C1" s="227"/>
      <c r="D1" s="227"/>
      <c r="E1" s="227"/>
      <c r="F1" s="227"/>
      <c r="G1" s="227"/>
    </row>
    <row r="3" spans="1:13" x14ac:dyDescent="0.25">
      <c r="A3" s="86" t="s">
        <v>152</v>
      </c>
      <c r="B3" s="86" t="s">
        <v>153</v>
      </c>
      <c r="C3" s="86" t="s">
        <v>190</v>
      </c>
      <c r="D3" s="86" t="s">
        <v>191</v>
      </c>
      <c r="E3" s="86" t="s">
        <v>192</v>
      </c>
      <c r="F3" s="86" t="s">
        <v>193</v>
      </c>
      <c r="G3" s="86" t="s">
        <v>194</v>
      </c>
      <c r="H3" s="86" t="s">
        <v>154</v>
      </c>
      <c r="I3" s="87" t="s">
        <v>155</v>
      </c>
    </row>
    <row r="4" spans="1:13" x14ac:dyDescent="0.25">
      <c r="A4" s="79">
        <v>1</v>
      </c>
      <c r="B4" s="79" t="s">
        <v>160</v>
      </c>
      <c r="C4" s="88"/>
      <c r="D4" s="88"/>
      <c r="E4" s="88"/>
      <c r="F4" s="88"/>
      <c r="G4" s="88">
        <f>SUM(C4:F4)</f>
        <v>0</v>
      </c>
      <c r="H4" s="88">
        <f>(G4*1.22)-G4</f>
        <v>0</v>
      </c>
      <c r="I4" s="88">
        <f>G4+H4</f>
        <v>0</v>
      </c>
    </row>
    <row r="5" spans="1:13" ht="18.75" customHeight="1" x14ac:dyDescent="0.25">
      <c r="A5" s="79">
        <v>2</v>
      </c>
      <c r="B5" s="79" t="s">
        <v>161</v>
      </c>
      <c r="C5" s="128"/>
      <c r="D5" s="128"/>
      <c r="E5" s="128"/>
      <c r="F5" s="128"/>
      <c r="G5" s="128">
        <f t="shared" ref="G5:G9" si="0">SUM(C5:F5)</f>
        <v>0</v>
      </c>
      <c r="H5" s="128">
        <f t="shared" ref="H5" si="1">(G5*1.22)-G5</f>
        <v>0</v>
      </c>
      <c r="I5" s="128">
        <f t="shared" ref="I5:I9" si="2">G5+H5</f>
        <v>0</v>
      </c>
    </row>
    <row r="6" spans="1:13" x14ac:dyDescent="0.25">
      <c r="A6" s="79">
        <v>3</v>
      </c>
      <c r="B6" s="79" t="s">
        <v>162</v>
      </c>
      <c r="C6" s="128">
        <v>19644.439999999999</v>
      </c>
      <c r="D6" s="128">
        <v>19645.439999999999</v>
      </c>
      <c r="E6" s="128">
        <v>19646.439999999999</v>
      </c>
      <c r="F6" s="128">
        <v>19647.439999999999</v>
      </c>
      <c r="G6" s="128">
        <f t="shared" si="0"/>
        <v>78583.759999999995</v>
      </c>
      <c r="H6" s="128">
        <f>(G6*1.22)-G6+0.05</f>
        <v>17288.47719999999</v>
      </c>
      <c r="I6" s="128">
        <f t="shared" si="2"/>
        <v>95872.237199999989</v>
      </c>
    </row>
    <row r="7" spans="1:13" ht="18.75" customHeight="1" x14ac:dyDescent="0.25">
      <c r="A7" s="79">
        <v>4</v>
      </c>
      <c r="B7" s="79" t="s">
        <v>163</v>
      </c>
      <c r="C7" s="128">
        <v>62337.71</v>
      </c>
      <c r="D7" s="128">
        <v>62337.71</v>
      </c>
      <c r="E7" s="128">
        <v>62337.71</v>
      </c>
      <c r="F7" s="128">
        <v>62337.7</v>
      </c>
      <c r="G7" s="128">
        <v>249350.83</v>
      </c>
      <c r="H7" s="128">
        <f>(G7*1.22)-G7+0.05</f>
        <v>54857.232599999974</v>
      </c>
      <c r="I7" s="128">
        <v>304208.06</v>
      </c>
    </row>
    <row r="8" spans="1:13" ht="18.75" customHeight="1" x14ac:dyDescent="0.25">
      <c r="A8" s="79">
        <v>5</v>
      </c>
      <c r="B8" s="79" t="s">
        <v>164</v>
      </c>
      <c r="C8" s="128">
        <v>20000</v>
      </c>
      <c r="D8" s="128">
        <v>20000</v>
      </c>
      <c r="E8" s="128">
        <v>20000</v>
      </c>
      <c r="F8" s="128">
        <v>20000</v>
      </c>
      <c r="G8" s="128">
        <f t="shared" si="0"/>
        <v>80000</v>
      </c>
      <c r="H8" s="128">
        <f>(G8*1.22)-G8</f>
        <v>17600</v>
      </c>
      <c r="I8" s="128">
        <f t="shared" si="2"/>
        <v>97600</v>
      </c>
    </row>
    <row r="9" spans="1:13" x14ac:dyDescent="0.25">
      <c r="A9" s="79">
        <v>6</v>
      </c>
      <c r="B9" s="79" t="s">
        <v>165</v>
      </c>
      <c r="C9" s="128">
        <v>25061</v>
      </c>
      <c r="D9" s="128">
        <v>25067</v>
      </c>
      <c r="E9" s="128">
        <v>25067</v>
      </c>
      <c r="F9" s="128">
        <v>25067</v>
      </c>
      <c r="G9" s="128">
        <f t="shared" si="0"/>
        <v>100262</v>
      </c>
      <c r="H9" s="128">
        <f>(G9*1.22)-G9+0.06</f>
        <v>22057.7</v>
      </c>
      <c r="I9" s="128">
        <f t="shared" si="2"/>
        <v>122319.7</v>
      </c>
    </row>
    <row r="10" spans="1:13" s="137" customFormat="1" x14ac:dyDescent="0.25">
      <c r="B10" s="138" t="s">
        <v>189</v>
      </c>
      <c r="C10" s="139">
        <f>SUM(C4:C9)</f>
        <v>127043.15</v>
      </c>
      <c r="D10" s="139">
        <f t="shared" ref="D10:I10" si="3">SUM(D4:D9)</f>
        <v>127050.15</v>
      </c>
      <c r="E10" s="139">
        <f t="shared" si="3"/>
        <v>127051.15</v>
      </c>
      <c r="F10" s="139">
        <f t="shared" si="3"/>
        <v>127052.14</v>
      </c>
      <c r="G10" s="139">
        <f t="shared" si="3"/>
        <v>508196.58999999997</v>
      </c>
      <c r="H10" s="139">
        <f>SUM(H4:H9)</f>
        <v>111803.40979999996</v>
      </c>
      <c r="I10" s="139">
        <f t="shared" si="3"/>
        <v>619999.99719999998</v>
      </c>
      <c r="J10" s="140"/>
      <c r="K10" s="140"/>
      <c r="L10" s="140"/>
      <c r="M10" s="140"/>
    </row>
    <row r="11" spans="1:13" x14ac:dyDescent="0.25">
      <c r="G11" s="95"/>
      <c r="H11" s="95"/>
      <c r="I11" s="95"/>
      <c r="J11" s="95"/>
      <c r="K11" s="95"/>
      <c r="L11" s="94"/>
      <c r="M11" s="95"/>
    </row>
    <row r="12" spans="1:13" x14ac:dyDescent="0.25">
      <c r="G12" s="95"/>
      <c r="H12" s="95"/>
      <c r="I12" s="95"/>
      <c r="J12" s="95"/>
      <c r="K12" s="95"/>
      <c r="L12" s="95"/>
      <c r="M12" s="95"/>
    </row>
    <row r="13" spans="1:13" x14ac:dyDescent="0.25">
      <c r="G13" s="95"/>
      <c r="H13" s="95"/>
      <c r="I13" s="95"/>
      <c r="J13" s="95"/>
      <c r="K13" s="95"/>
      <c r="L13" s="95"/>
      <c r="M13" s="95"/>
    </row>
    <row r="14" spans="1:13" x14ac:dyDescent="0.25">
      <c r="H14" s="95"/>
    </row>
    <row r="16" spans="1:13" x14ac:dyDescent="0.25">
      <c r="B16" t="s">
        <v>170</v>
      </c>
    </row>
    <row r="28" ht="13.5" customHeight="1" x14ac:dyDescent="0.25"/>
    <row r="29" hidden="1" x14ac:dyDescent="0.25"/>
    <row r="31" ht="6" customHeight="1" x14ac:dyDescent="0.25"/>
  </sheetData>
  <mergeCells count="1">
    <mergeCell ref="B1:G1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Додаток 1 Фін.план</vt:lpstr>
      <vt:lpstr>Інформація І</vt:lpstr>
      <vt:lpstr>Інформація ІІ</vt:lpstr>
      <vt:lpstr>'Додаток 1 Фін.план'!Область_печати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2024-12-02T10:06:05Z</dcterms:modified>
</cp:coreProperties>
</file>